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backupFile="1"/>
  <bookViews>
    <workbookView xWindow="-15" yWindow="765" windowWidth="15105" windowHeight="8460" tabRatio="868" activeTab="1"/>
  </bookViews>
  <sheets>
    <sheet name="Migratie doelstellingen" sheetId="21" r:id="rId1"/>
    <sheet name="Migratie planning" sheetId="25" r:id="rId2"/>
    <sheet name="Migratie Draaiboek" sheetId="20" r:id="rId3"/>
    <sheet name="Test (niet gebruiken)" sheetId="16" state="hidden" r:id="rId4"/>
    <sheet name="Fallback" sheetId="24" r:id="rId5"/>
  </sheets>
  <definedNames>
    <definedName name="_xlnm._FilterDatabase" localSheetId="2" hidden="1">'Migratie Draaiboek'!$A$4:$J$57</definedName>
    <definedName name="_xlnm._FilterDatabase" localSheetId="1" hidden="1">'Migratie planning'!$A$4:$I$29</definedName>
    <definedName name="_xlnm._FilterDatabase" localSheetId="3" hidden="1">'Test (niet gebruiken)'!$A$3:$P$51</definedName>
    <definedName name="_xlnm.Print_Area" localSheetId="2">'Migratie Draaiboek'!$A$1:$J$55</definedName>
    <definedName name="_xlnm.Print_Titles" localSheetId="2">'Migratie Draaiboek'!$4:$4</definedName>
    <definedName name="_xlnm.Print_Titles" localSheetId="3">'Test (niet gebruiken)'!$3:$3</definedName>
    <definedName name="answ_8" localSheetId="2">'Migratie Draaiboek'!#REF!</definedName>
  </definedNames>
  <calcPr calcId="145621"/>
</workbook>
</file>

<file path=xl/calcChain.xml><?xml version="1.0" encoding="utf-8"?>
<calcChain xmlns="http://schemas.openxmlformats.org/spreadsheetml/2006/main">
  <c r="F25" i="25" l="1"/>
  <c r="E26" i="25" l="1"/>
  <c r="D26" i="25"/>
  <c r="C26" i="25"/>
  <c r="E24" i="25"/>
  <c r="D24" i="25"/>
  <c r="G24" i="25" s="1"/>
  <c r="G6" i="25"/>
  <c r="E28" i="25"/>
  <c r="D28" i="25"/>
  <c r="C28" i="25"/>
  <c r="C23" i="25"/>
  <c r="E20" i="25"/>
  <c r="D20" i="25"/>
  <c r="C20" i="25"/>
  <c r="E17" i="25"/>
  <c r="C17" i="25"/>
  <c r="D17" i="25"/>
  <c r="D14" i="25"/>
  <c r="E14" i="25"/>
  <c r="C14" i="25"/>
  <c r="C10" i="25"/>
  <c r="E7" i="25"/>
  <c r="D7" i="25"/>
  <c r="G7" i="25" s="1"/>
  <c r="E6" i="25"/>
  <c r="D8" i="25"/>
  <c r="G8" i="25" s="1"/>
  <c r="D15" i="25"/>
  <c r="G15" i="25" s="1"/>
  <c r="D21" i="25"/>
  <c r="G21" i="25" s="1"/>
  <c r="D27" i="25"/>
  <c r="G27" i="25" s="1"/>
  <c r="D18" i="25"/>
  <c r="G18" i="25" s="1"/>
  <c r="D12" i="25"/>
  <c r="G12" i="25" s="1"/>
  <c r="K4" i="25"/>
  <c r="L4" i="25" s="1"/>
  <c r="M4" i="25" s="1"/>
  <c r="N4" i="25" s="1"/>
  <c r="O4" i="25" s="1"/>
  <c r="P4" i="25" s="1"/>
  <c r="Q4" i="25" s="1"/>
  <c r="R4" i="25" s="1"/>
  <c r="S4" i="25" s="1"/>
  <c r="T4" i="25" s="1"/>
  <c r="V4" i="25" s="1"/>
  <c r="W4" i="25" s="1"/>
  <c r="X4" i="25" s="1"/>
  <c r="Y4" i="25" s="1"/>
  <c r="Z4" i="25" s="1"/>
  <c r="AA4" i="25" s="1"/>
  <c r="AB4" i="25" s="1"/>
  <c r="AC4" i="25" s="1"/>
  <c r="AD4" i="25" s="1"/>
  <c r="AE4" i="25" s="1"/>
  <c r="AF4" i="25" s="1"/>
  <c r="AG4" i="25" s="1"/>
  <c r="AH4" i="25" s="1"/>
  <c r="AI4" i="25" s="1"/>
  <c r="AJ4" i="25" s="1"/>
  <c r="AK4" i="25" s="1"/>
  <c r="AL4" i="25" s="1"/>
  <c r="AM4" i="25" s="1"/>
  <c r="AN4" i="25" s="1"/>
  <c r="AO4" i="25" s="1"/>
  <c r="AP4" i="25" s="1"/>
  <c r="AR4" i="25" l="1"/>
  <c r="AS4" i="25" s="1"/>
  <c r="AT4" i="25" s="1"/>
  <c r="AU4" i="25" s="1"/>
  <c r="AV4" i="25" s="1"/>
  <c r="AX4" i="25" s="1"/>
  <c r="AY4" i="25" s="1"/>
  <c r="AZ4" i="25" s="1"/>
  <c r="BA4" i="25" s="1"/>
  <c r="BB4" i="25" s="1"/>
  <c r="BC4" i="25" s="1"/>
  <c r="BD4" i="25" s="1"/>
  <c r="BE4" i="25" s="1"/>
  <c r="BF4" i="25" s="1"/>
  <c r="BG4" i="25" s="1"/>
  <c r="BH4" i="25" s="1"/>
  <c r="BI4" i="25" s="1"/>
  <c r="BJ4" i="25" s="1"/>
  <c r="BK4" i="25" s="1"/>
  <c r="BL4" i="25" s="1"/>
  <c r="BM4" i="25" s="1"/>
  <c r="BN4" i="25" s="1"/>
  <c r="BO4" i="25" s="1"/>
  <c r="BP4" i="25" s="1"/>
  <c r="BQ4" i="25" s="1"/>
  <c r="BR4" i="25" s="1"/>
  <c r="BS4" i="25" s="1"/>
  <c r="BT4" i="25" s="1"/>
  <c r="BU4" i="25" s="1"/>
  <c r="AQ4" i="25"/>
  <c r="B5" i="16"/>
  <c r="B6" i="16" s="1"/>
  <c r="B7" i="16" s="1"/>
  <c r="B9" i="16" s="1"/>
  <c r="E5" i="16"/>
  <c r="E7" i="16" s="1"/>
  <c r="E9" i="16" s="1"/>
  <c r="E10" i="16" s="1"/>
  <c r="E11" i="16" s="1"/>
  <c r="B11" i="16"/>
  <c r="B12" i="16" s="1"/>
  <c r="B14" i="16"/>
  <c r="B15" i="16" s="1"/>
  <c r="B16" i="16" s="1"/>
  <c r="B17" i="16" s="1"/>
  <c r="B18" i="16" s="1"/>
  <c r="E14" i="16"/>
  <c r="E15" i="16" s="1"/>
  <c r="E17" i="16"/>
  <c r="E18" i="16" s="1"/>
  <c r="E20" i="16"/>
  <c r="E21" i="16" s="1"/>
  <c r="E23" i="16"/>
  <c r="E24" i="16" s="1"/>
  <c r="E25" i="16" s="1"/>
  <c r="E26" i="16" s="1"/>
  <c r="E27" i="16" s="1"/>
  <c r="E28" i="16" s="1"/>
  <c r="E29" i="16" s="1"/>
  <c r="E30" i="16" s="1"/>
  <c r="B37" i="16"/>
  <c r="B38" i="16" s="1"/>
  <c r="B40" i="16"/>
  <c r="B41" i="16" s="1"/>
  <c r="B42" i="16" s="1"/>
  <c r="B43" i="16" s="1"/>
  <c r="B44" i="16" s="1"/>
  <c r="B45" i="16" s="1"/>
  <c r="E40" i="16"/>
  <c r="E41" i="16" s="1"/>
  <c r="E42" i="16" s="1"/>
  <c r="E43" i="16" s="1"/>
  <c r="E44" i="16" s="1"/>
  <c r="E45" i="16" s="1"/>
  <c r="E46" i="16" s="1"/>
  <c r="E47" i="16" s="1"/>
  <c r="E48" i="16" s="1"/>
  <c r="B47" i="16"/>
  <c r="B48" i="16" s="1"/>
  <c r="B49" i="16" s="1"/>
  <c r="B50" i="16" s="1"/>
  <c r="B51" i="16" s="1"/>
  <c r="E50" i="16"/>
  <c r="E51" i="16" s="1"/>
  <c r="BW4" i="25" l="1"/>
  <c r="BX4" i="25" s="1"/>
  <c r="BY4" i="25" s="1"/>
  <c r="BZ4" i="25" s="1"/>
  <c r="CA4" i="25" s="1"/>
  <c r="CC4" i="25" s="1"/>
  <c r="CD4" i="25" s="1"/>
  <c r="CE4" i="25" s="1"/>
  <c r="CF4" i="25" s="1"/>
  <c r="CG4" i="25" s="1"/>
  <c r="CH4" i="25" s="1"/>
  <c r="CI4" i="25" s="1"/>
  <c r="CJ4" i="25" s="1"/>
  <c r="CK4" i="25" s="1"/>
  <c r="CL4" i="25" s="1"/>
  <c r="CM4" i="25" s="1"/>
  <c r="CN4" i="25" s="1"/>
  <c r="CO4" i="25" s="1"/>
  <c r="BV4" i="25"/>
  <c r="B19" i="16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4" i="16" s="1"/>
  <c r="E34" i="16"/>
  <c r="E35" i="16" s="1"/>
  <c r="E36" i="16" s="1"/>
  <c r="E37" i="16" s="1"/>
  <c r="E38" i="16" s="1"/>
  <c r="E31" i="16"/>
  <c r="E12" i="16"/>
  <c r="E6" i="16"/>
  <c r="B31" i="16" l="1"/>
  <c r="B33" i="16" s="1"/>
  <c r="E33" i="16"/>
  <c r="E32" i="16"/>
  <c r="B32" i="16" l="1"/>
</calcChain>
</file>

<file path=xl/comments1.xml><?xml version="1.0" encoding="utf-8"?>
<comments xmlns="http://schemas.openxmlformats.org/spreadsheetml/2006/main">
  <authors>
    <author>weberb</author>
  </authors>
  <commentList>
    <comment ref="E6" authorId="0">
      <text>
        <r>
          <rPr>
            <b/>
            <sz val="9"/>
            <color indexed="81"/>
            <rFont val="Tahoma"/>
            <family val="2"/>
          </rPr>
          <t>10 minuten per gebruiker</t>
        </r>
      </text>
    </comment>
    <comment ref="D7" authorId="0">
      <text>
        <r>
          <rPr>
            <b/>
            <sz val="9"/>
            <color indexed="81"/>
            <rFont val="Tahoma"/>
            <family val="2"/>
          </rPr>
          <t>30 minuten per gebruiker</t>
        </r>
      </text>
    </comment>
    <comment ref="E7" authorId="0">
      <text>
        <r>
          <rPr>
            <b/>
            <sz val="9"/>
            <color indexed="81"/>
            <rFont val="Tahoma"/>
            <family val="2"/>
          </rPr>
          <t>30 minuten per gebruiker</t>
        </r>
      </text>
    </comment>
  </commentList>
</comments>
</file>

<file path=xl/sharedStrings.xml><?xml version="1.0" encoding="utf-8"?>
<sst xmlns="http://schemas.openxmlformats.org/spreadsheetml/2006/main" count="645" uniqueCount="318">
  <si>
    <t>Stap</t>
  </si>
  <si>
    <t>Commandline programmatuur</t>
  </si>
  <si>
    <t>Uitvoerder</t>
  </si>
  <si>
    <t>Actie omschrijving</t>
  </si>
  <si>
    <t>Status</t>
  </si>
  <si>
    <t>Locatie programmatuur (test)</t>
  </si>
  <si>
    <t>Datum</t>
  </si>
  <si>
    <t>Verwijder de log- en tmpdirectory</t>
  </si>
  <si>
    <t xml:space="preserve">df -k </t>
  </si>
  <si>
    <t>Log in op Unixserver ILNAASAA en ga naar de conversiedirectory</t>
  </si>
  <si>
    <t>PCS_LIB=FUSIE
pcs info</t>
  </si>
  <si>
    <t>Controleer de logging van de uitgevoerde conversie (incl. de flog-tabel) en bepaal of alles goed gegaan is.</t>
  </si>
  <si>
    <t>- Zijn de tijdelijke indexen verwijderd?
- Is de user dataconv verwijderd
- controleer of de databaseopties truncate
  on checkpoint=false en select into/bulkcopy=false</t>
  </si>
  <si>
    <t xml:space="preserve">Controleer de beschikbare schijfruimte op /apps; dit moet minimaal 76800 Kb (75 Mb) zijn </t>
  </si>
  <si>
    <t>HBO</t>
  </si>
  <si>
    <t>TSB typt het wachtwoord vervolgens in</t>
  </si>
  <si>
    <t>Opmerkingen</t>
  </si>
  <si>
    <t>Doorlpt.</t>
  </si>
  <si>
    <t>Tijdstip</t>
  </si>
  <si>
    <t>Maak de directories preconv, atlas en postconv aan/leeg en vul ze daarna met de juiste versie van de conversiescripts</t>
  </si>
  <si>
    <t>Fase</t>
  </si>
  <si>
    <t xml:space="preserve">Inhoud bestand 'converteren.fusie' </t>
  </si>
  <si>
    <t>&lt;login&gt;
cd /apps/atlas/project/fusie/prod</t>
  </si>
  <si>
    <t>rm -rf /apps/atlas/project/fusie/prod/log
rm -rf /apps/atlas/project/fusie/prod/tmp</t>
  </si>
  <si>
    <t>/apps/atlas/project/fusie/prod</t>
  </si>
  <si>
    <t>Aanmaken conversiehulptabellen (flog en evt. fconv), tijdelijke indexen, zetten  databaseopties en aanmaken conversieuser (dbo-alias)</t>
  </si>
  <si>
    <t>Fetch de configuratiefile voor de conversie (convsql_replace.cfg)</t>
  </si>
  <si>
    <t>cd /apps/atlas/project/fusie/prod
pcs fetch convsql_replace.cfg</t>
  </si>
  <si>
    <t>cd /apps/atlas/project/fusie/prod/relhls_new
pcs fetch fconv.bcp.Z</t>
  </si>
  <si>
    <t>Log user dataconv uit uit beide databases (anders gaat de POST-stap mis)</t>
  </si>
  <si>
    <t>Aspectgebied</t>
  </si>
  <si>
    <t>Fiat nodig (J/N)</t>
  </si>
  <si>
    <t>Fiatteur</t>
  </si>
  <si>
    <t>Paraaf acc. fiatteur</t>
  </si>
  <si>
    <t>Check</t>
  </si>
  <si>
    <t>Af</t>
  </si>
  <si>
    <t>Voorbereiding nulmeting</t>
  </si>
  <si>
    <t>Werkstromen / Batch / ILO etc. correct inrichten op projectomgevingen.</t>
  </si>
  <si>
    <t>Definiëren bestand 'converteren.fusie'</t>
  </si>
  <si>
    <t>SEI/JGR</t>
  </si>
  <si>
    <t>Voorbereiden oplevering aangepaste HLS-SQR.</t>
  </si>
  <si>
    <t>Laden databases op Projectomgevingen ILN en HLS met afgesproken produktie-dump.</t>
  </si>
  <si>
    <t>/apps/atlas/db/project_* (iln of hls)</t>
  </si>
  <si>
    <t>Kopieren programmatuur ILN en HLS</t>
  </si>
  <si>
    <t>copy f:\apps\atlas\runtime f:\apps\atlas\project, cp -cp /apps/atlas/runtime /apps/atlas/prj, copy d:\apps\atlas\hdt_prod d:\apps\atlas\ilo_project_hls, copy d:\apps\atlas\ilo_prod d:\apps\atlas\ilo_project</t>
  </si>
  <si>
    <t>aclocsaa, ilnaasaa en ilnaasac</t>
  </si>
  <si>
    <t>Synchroniseren ILO / HDT en aanzetten replicatie</t>
  </si>
  <si>
    <t>D:\apps\sybase\syb_xfer\project_iln2ilo_project\start_copy.cmd, D:\apps\sybase\syb_xfer\project_hls2ilo_project_hls\start_copy.cmd</t>
  </si>
  <si>
    <t>ilnaasac</t>
  </si>
  <si>
    <t>Breng Atlas ILN en HDT in de lucht.</t>
  </si>
  <si>
    <t>ilnaadaa en ilnaasac</t>
  </si>
  <si>
    <t>Pretesten Projectomgevingen (Atlas ILN, Atlas HLS en ILO/HDT)</t>
  </si>
  <si>
    <t>JTWeoPLI</t>
  </si>
  <si>
    <t>Regel facturatie-batch voor alle administraties in</t>
  </si>
  <si>
    <t>FVE / PBE / JTWeoPLI</t>
  </si>
  <si>
    <t>Nulmeting</t>
  </si>
  <si>
    <t>Uitvoeren controle queries</t>
  </si>
  <si>
    <t>RGO / EBR</t>
  </si>
  <si>
    <t>Opstarten (niet afhandelen) van Staffware Cases ('12' werkstromen) tbv casedataconversie.</t>
  </si>
  <si>
    <t>Voorbereiding testconversie</t>
  </si>
  <si>
    <t>Regel op HLS project-omgeving beperkte autozoeker adb-batch in voor avond voor Uitvoering HDT testgevallen</t>
  </si>
  <si>
    <t>TSR / OVE / JTWeoPLI</t>
  </si>
  <si>
    <t>Regel op HLS project-omgeving C-Aktie batch in voor avond voor Uitvoering HDT testgevallen</t>
  </si>
  <si>
    <t>Regel op ILN project-omgeving beperkte autozoeker adb-batch in voor avond voor Uitvoering ILO testgevallen</t>
  </si>
  <si>
    <t>Projectomgevingen ILN en HLS dichtgooien</t>
  </si>
  <si>
    <t>Projectomgevingen ILN en HLS Atlas server programmatuur, batch en online, uitzetten.</t>
  </si>
  <si>
    <t>Projectomgevingen ILN en HLS replicatie naar online databases uitzetten.</t>
  </si>
  <si>
    <t>Uitvoering Rel en Mntl scripts</t>
  </si>
  <si>
    <t xml:space="preserve">PLO / FGA </t>
  </si>
  <si>
    <t>PLO / FGA / HBO</t>
  </si>
  <si>
    <t>- Zijn de tabellen flog en fconv aanwezig?
- Zijn de tijdelijke indexen aanwezig?
- Is de user dataconv aanwezig en is dit
  een dbo-alias (sp_helpuser dbo)
- controleer of de databaseopties truncate
  on checkpoint en select into/bulkcopy 
  aan staan</t>
  </si>
  <si>
    <t>Conversie project_hls &amp; project_iln op ILNAADAA</t>
  </si>
  <si>
    <t>Tijdelijke indexen verwijderen, terugzetten databaseopties, verwijderen conversieuser (dbo-alias)</t>
  </si>
  <si>
    <t>Voorbereiding test</t>
  </si>
  <si>
    <t>Breng Projectomgevingen ILN en HDT in de lucht.</t>
  </si>
  <si>
    <t>Pas de functie-tabel in de atlas projectomgevingen ILN en HLS aan aan de tussentijdse opleveringen</t>
  </si>
  <si>
    <t>Voer PT- en HI-users in in de atlas mdw-tabellen op de ILN en HLS projectomgevingen.</t>
  </si>
  <si>
    <t>ilo_project opnieuw opbouwen vanuit ILNAADAA.project_iln (projectomgeving)</t>
  </si>
  <si>
    <t>ilo_project_hls opnieuw opbouwen vanuit ILNAADAA.project_hls (projectomgeving)</t>
  </si>
  <si>
    <t>Opstarten/draaien (facturatie)batches ILN en HLS.</t>
  </si>
  <si>
    <t>Draai (C-Aktie en adb-)batches ILN en HLS</t>
  </si>
  <si>
    <t>Replicatie met online databases op ILN (ilo_project) en HLS (ilo_project_hls) activeren</t>
  </si>
  <si>
    <t>- CONV_REL,N wordt CONV_REL,J
 - CONV_VW,N wordt CONV_VW,J
- Dit geldt voor zowel de ILN-omgeving als de HLS-omgeving.</t>
  </si>
  <si>
    <t>Pretest Atlas-projectomgevingen ILN en HLS</t>
  </si>
  <si>
    <t>Test</t>
  </si>
  <si>
    <r>
      <t xml:space="preserve">Voer Atlas Project ILN, Atlas Project HLS testacties </t>
    </r>
    <r>
      <rPr>
        <sz val="10"/>
        <rFont val="Arial"/>
        <family val="2"/>
      </rPr>
      <t>uit en print output</t>
    </r>
  </si>
  <si>
    <t>Kerngebruikers; JTWeoPLI coördineert</t>
  </si>
  <si>
    <t>Vergelijk output nulmetings-run met controle-run</t>
  </si>
  <si>
    <t>Kerngebruikers en EBR / RGO</t>
  </si>
  <si>
    <t>GO / NO-GO HERTEST n.a.v. conversieresultaten en nog op te pakken bevindingen</t>
  </si>
  <si>
    <t>GO / NOGO HERTEST</t>
  </si>
  <si>
    <t>EBR / RGO / PLO etc.</t>
  </si>
  <si>
    <t xml:space="preserve">Stopzetten replicatie op ILNAADAA: sp_stop_rep_agent project_iln
sp_stop_rep_agent project_hls
sp_config_rep_agent project_iln, disable
sp_config_rep_agent project_hls, disable
op ILNAADAB: sp_stop_rep_agent ilo_project
sp_stop_rep_agent ilo_project_hls
sp_config_rep_agent ilo_project, disable
sp_config_rep_agent ilo_project_hls, disable op ILNAASAC: stop repserver ILNAARAD en HLSAARAB op ILNAASAA: addusers.sh en save_tables.sh, load_db.sh, addusers.sql
</t>
  </si>
  <si>
    <t>rs_zeroltm ILNAADAA, project_hls rs_zeroltm ILNAADAA, project_iln sp_config_rep_agent ilo_project_hls, enable, HLSAARAB, HLSAARAB_ra, &lt;pw&gt; sp_start_rep_agent ilo_project_hls sp_config_rep_agent project_hls, enable, HLSAARAB, HLSAARAB_ra, &lt;pw&gt; sp_start_rep_agent project_hls sp_config_rep_agent ilo_project, enable, ILNAARAD, ILNAARAD_ra, &lt;pw&gt; sp_start_rep_agent ilo_project sp_config_rep_agent project_iln, enable, ILNAARAD, ILNAARAD_ra, &lt;pw&gt; sp_start_rep_agent project_iln start HLSAARAB en start ILNAARAD</t>
  </si>
  <si>
    <t>Fetch de listfiles O_OVERIG_PRE.lst, O_OVERIG.lst, O_OVERIG_POST.lst in directory /apps/atlas/project/fusie/prod</t>
  </si>
  <si>
    <t>Maak de directory relhls_new aan en fetch O_OVERIG.bcp</t>
  </si>
  <si>
    <t>In bcp-en van FCONV met nieuwe O_OVERIGnummers die voor de conversie bepaald zijn.
Controleer de logfile achteraf</t>
  </si>
  <si>
    <t xml:space="preserve">cd /apps/atlas/project/fusie/prod
nohup ./bcp.sh restore O_OVERIG.bcp ILNAADAA project_hls dataconv 
dihwvdfdc relhls_new yes &gt; log/project_hls/O_OVERIG_hls_restore.log 2&gt;&amp;1 </t>
  </si>
  <si>
    <t xml:space="preserve">- controleer de status van de flog-records
  en bepaal of dit geaccepteerde statussen
  zijn
- controleer de logging van de conversie
  zelf
- Controleer of er nog verschillen bestaan 
  tussen ILN en HLS (zorg er voor dat script
  cnt_O_OVERIG.sql gedraaid heeft en
  controleer het resultaat!)
</t>
  </si>
  <si>
    <t>Draaiboek AcceptatieTest voor O_OVERIG- en Mantelconversie</t>
  </si>
  <si>
    <t>Controleer welke conversiescripts er op dit moment gereserveerd zijn. Hier mogen geen O_OVERIGscripts bij zijn.</t>
  </si>
  <si>
    <t>cd /apps/atlas/project/fusie/prod
mkdir relhls_new
chmod 777 relhls_new
pcs fetch O_OVERIG.bcp</t>
  </si>
  <si>
    <t>Fetch de vulling van fconv tbv O_OVERIG-omnummering (fconv.bcp.Z)</t>
  </si>
  <si>
    <t xml:space="preserve">- mkdir preconv atlas postconv
- chmod 777 preconv atlas postconv
- ./fetch_list.sh O_OVERIG_PRE.lst preconv
- ./fetch_list.sh O_OVERIG.lst conv
- ./fetch_list.sh O_OVERIG_2.lst conv
- ./fetch_list.sh O_OVERIG_POST.lst postconv
</t>
  </si>
  <si>
    <t>./convsql.sh O_OVERIG_PRE.lst sa secret project_hls project_iln ILNAADAA preconv paulvanloo,fabiangallardo</t>
  </si>
  <si>
    <t>cd /apps/atlas/project/fusie/prod
nohup ./convsql.sh O_OVERIG.lst dataconv dihwvdfdc project_hls project_iln ILNAADAA atlas paulvanloo,fabiangallardo &amp;</t>
  </si>
  <si>
    <t>./convsql.sh O_OVERIG_POST.lst sa secret project_hls project_iln ILNAADAA postconv paulvanloo,fabiangallardo</t>
  </si>
  <si>
    <t>cd /apps/atlas/project/fusie/prod
pcs fetch O_OVERIG_PRE.lst O_OVERIG.lst O_OVERIG_2.lst O_OVERIG_POST.lst</t>
  </si>
  <si>
    <t>tot Datum</t>
  </si>
  <si>
    <t>Vanaf Datum</t>
  </si>
  <si>
    <t>Bob Weber</t>
  </si>
  <si>
    <t>Beschrijven verschillen oude en nieuwe omgeving, communicatie naar gebruikers</t>
  </si>
  <si>
    <t>15 min</t>
  </si>
  <si>
    <t>Onderdeel</t>
  </si>
  <si>
    <t>Exchange</t>
  </si>
  <si>
    <t>Werkplekken</t>
  </si>
  <si>
    <t>Connectivity</t>
  </si>
  <si>
    <t>ALL</t>
  </si>
  <si>
    <t>FORMELE GO / MIGRATIE WERKZAAMHEDENAFGEROND / START FUNCTIONELE TESTS</t>
  </si>
  <si>
    <t>FORMELE GO / FUNCTIONELE TESTS AFGEROND / AKKOORD INGEBRUIKNAME</t>
  </si>
  <si>
    <t>Technische test</t>
  </si>
  <si>
    <t>afgerond</t>
  </si>
  <si>
    <t>Controle of iedereen uit het systeem is</t>
  </si>
  <si>
    <t>Gereed</t>
  </si>
  <si>
    <t>Beschrijving van de stappen die doorlopen moeten worden ingeval van een NO-GO</t>
  </si>
  <si>
    <t>SBC - Workspace</t>
  </si>
  <si>
    <t>Allemaal</t>
  </si>
  <si>
    <t>GO/NO-GO</t>
  </si>
  <si>
    <t>n.t.b.</t>
  </si>
  <si>
    <t>Nazorg</t>
  </si>
  <si>
    <t>3. Verificatie</t>
  </si>
  <si>
    <t>5. Nazorg</t>
  </si>
  <si>
    <t>0. GO/NO-GO</t>
  </si>
  <si>
    <t xml:space="preserve">TESTEN: Mail </t>
  </si>
  <si>
    <t xml:space="preserve">Werkplekken </t>
  </si>
  <si>
    <t>SEP implementatie</t>
  </si>
  <si>
    <t>SSG Firewalls</t>
  </si>
  <si>
    <t>XenDesktop (incl. Office 2010)</t>
  </si>
  <si>
    <t>XenApp (incl. Office 2010)</t>
  </si>
  <si>
    <t>Fileserver</t>
  </si>
  <si>
    <t>Backup / DPM</t>
  </si>
  <si>
    <t>Milestone</t>
  </si>
  <si>
    <t>TMG</t>
  </si>
  <si>
    <t>Todo</t>
  </si>
  <si>
    <t>BAW, BWAO, Veluwe West</t>
  </si>
  <si>
    <t>Hans Damen</t>
  </si>
  <si>
    <t>Via script: Deploy SCCM agent</t>
  </si>
  <si>
    <t>Via script: Citrix  receiver installatie</t>
  </si>
  <si>
    <t>Via script: Citrix Online &amp; Offline agents deinstallatie</t>
  </si>
  <si>
    <t>Via script: Plaatsen IE shortcut op desktop naar Citrix pagina</t>
  </si>
  <si>
    <t>Plaatsen en aansluiten SSG firewall</t>
  </si>
  <si>
    <t>BAW</t>
  </si>
  <si>
    <t>Via script: Desktops / Laptops (WinXP/Vista/Win7) domain member maken</t>
  </si>
  <si>
    <t>Via loginscript / GPO: SCCM activeren en afconfigureren</t>
  </si>
  <si>
    <t>Via SCCM:  Deinstallatie McAfee</t>
  </si>
  <si>
    <t>Via SCCM:  Installatie SP1 voor Vista machines McAfee</t>
  </si>
  <si>
    <t>Via SCCM:  Installatie SEP agents</t>
  </si>
  <si>
    <t>Via SEP: Configuratie SEP pushen</t>
  </si>
  <si>
    <t>Overzicht maken voor public folders per cluster</t>
  </si>
  <si>
    <t>Firewall rules configureren</t>
  </si>
  <si>
    <t>Connectiviteitstest (ica / internet / printing / dns / AD / sccm en SEP verkeer)</t>
  </si>
  <si>
    <t>Firewall ruleset benodigdheden inzichtelijk maken voor de niet EVPN vestigingen (SEP/SCCM/AD)</t>
  </si>
  <si>
    <t>Uitdelen hand-outs / welkom formulieren</t>
  </si>
  <si>
    <t>TESTEN: Printen via Citrix</t>
  </si>
  <si>
    <t>MFP's en andere mail enabled devices laten verwijzen naar nieuwe Exchange omgeving</t>
  </si>
  <si>
    <t>Testen of beide omgevingen bereikbaar (i.v.m. fallback scenario)</t>
  </si>
  <si>
    <t>1. Communicatie</t>
  </si>
  <si>
    <t>2. Implementatie</t>
  </si>
  <si>
    <t>Vestigingen</t>
  </si>
  <si>
    <t>Datacenter</t>
  </si>
  <si>
    <t>BAW, BWAO, Ijsselstreek, Veluwe Noord, Veluwe West, EVA</t>
  </si>
  <si>
    <t>Configureer mail relay toegang (MFP's etc)</t>
  </si>
  <si>
    <t>OWA oud en nieuw beschikbaar maken (webmail en webmail2)</t>
  </si>
  <si>
    <t>Opstellen migratie communicatie (incl. trainings voorstel etc)</t>
  </si>
  <si>
    <t>Clusters</t>
  </si>
  <si>
    <t>39 desktops, 25 laptops</t>
  </si>
  <si>
    <t>Let op specifieke desktops zoals Ademlucht, desktops: Windows XP en Windows 7, laptops: Windows 7</t>
  </si>
  <si>
    <t>BWAO</t>
  </si>
  <si>
    <t>8 desktops, 13 laptops</t>
  </si>
  <si>
    <t>Desktops: Windows 7, laptops: Windows Vista</t>
  </si>
  <si>
    <t>EVA</t>
  </si>
  <si>
    <t>2 laptops</t>
  </si>
  <si>
    <t>Windows Vista (1 laptop staat in patchruimte)</t>
  </si>
  <si>
    <t>Ijsselstreek</t>
  </si>
  <si>
    <t>40 desktops, 11 laptops</t>
  </si>
  <si>
    <t>Veluwe Noord</t>
  </si>
  <si>
    <t>19 laptops</t>
  </si>
  <si>
    <t>Windows 7, systemen zullen nagenoeg altijd werken vanaf internet</t>
  </si>
  <si>
    <t>Veluwe West</t>
  </si>
  <si>
    <t>4 desktops, 3 laptops</t>
  </si>
  <si>
    <t>Desktops: Windows 7, laptops: Windows Vista + Windows 7</t>
  </si>
  <si>
    <t>Concern</t>
  </si>
  <si>
    <t>20 desktops, 169 laptops</t>
  </si>
  <si>
    <t>Desktops: Windows Vistsa,Windows 7, laptops: Windows Vista + Windows 7</t>
  </si>
  <si>
    <t>TESTEN: Inloggen via Citrix receiver</t>
  </si>
  <si>
    <t>TESTEN: Inloggen op desktop</t>
  </si>
  <si>
    <t>TESTEN: Internet vanaf de lokale werkplek</t>
  </si>
  <si>
    <t>TESTEN: Scan to email werkt?</t>
  </si>
  <si>
    <t>Floorman aanwezig (office 2010 en werkplek ondersteuning)</t>
  </si>
  <si>
    <t>Floorman</t>
  </si>
  <si>
    <t>Aanpassingen aan werkplekken per vestiging: script middels autostart USB stick (gemiddeld 15 min per desktop, 5 tegelijk</t>
  </si>
  <si>
    <t>TESTEN: DHCP</t>
  </si>
  <si>
    <t>oplossen bevindingenlijst</t>
  </si>
  <si>
    <t xml:space="preserve">Afstemmen mobiele synchronisatie </t>
  </si>
  <si>
    <t>Vestigings gebruikers toegang geven tot de nieuwe Citrix desktop en overige AD groepen die nodig zijn voor de nieuwe omgeving</t>
  </si>
  <si>
    <r>
      <t xml:space="preserve">Draaien 1 x mailbox migratie t.b.v. test (doorlooptijden)
</t>
    </r>
    <r>
      <rPr>
        <b/>
        <sz val="9"/>
        <color rgb="FFFF0000"/>
        <rFont val="Verdana"/>
        <family val="2"/>
      </rPr>
      <t>Doorlooptijd = 10 minuten per mailbox</t>
    </r>
  </si>
  <si>
    <t>Beide omgevingen beschikbaar maken via webservices</t>
  </si>
  <si>
    <t>Licenties aanschaffen</t>
  </si>
  <si>
    <t>Overzicht maken van alle werkplekken per vestiging incl. gebruikers (nodig voor de vestigingsmigratie)</t>
  </si>
  <si>
    <t xml:space="preserve">Start public folders migratie </t>
  </si>
  <si>
    <t>Extra aandacht voor aparte werkplekken (ademlucht &amp; opleiding)</t>
  </si>
  <si>
    <t>EINDE XENAPP VESTIGINGSMIGRATIE</t>
  </si>
  <si>
    <t>EINDE WERKPLEK / VESTIGINGSMIGRATIE</t>
  </si>
  <si>
    <t>4. Migratie werkplekken</t>
  </si>
  <si>
    <t>Afdeling ICT</t>
  </si>
  <si>
    <t>Aantallen:</t>
  </si>
  <si>
    <t>desktops</t>
  </si>
  <si>
    <t>laptops</t>
  </si>
  <si>
    <t>Doorlpt. In uren</t>
  </si>
  <si>
    <t>-</t>
  </si>
  <si>
    <t>on hold</t>
  </si>
  <si>
    <t>Roland Geurts</t>
  </si>
  <si>
    <t>Doorlopen tests:</t>
  </si>
  <si>
    <t>Johan Sleeuwenhoek</t>
  </si>
  <si>
    <t>Vanwege de gekozen project methode (opbouw nieuwe infrastructuur naast bestaande) en de gefaseerde approach is het terugvallen naar de oude eenvoudig te realiseren</t>
  </si>
  <si>
    <t>Werkplekken zijn geconfigureerd om zowel naar de oude als naar de nieuwe omgeving te gaan</t>
  </si>
  <si>
    <t>De oude Firewall blijft beschikbaar en kan worden teruggeplaatst indien nodig</t>
  </si>
  <si>
    <t>De oude mail omgeving blijft beschikbaar, daarop kan worden teruggevallen</t>
  </si>
  <si>
    <t xml:space="preserve">Fileserver is reeds ingebruik genomen; fallback was naar de oude omgeving. </t>
  </si>
  <si>
    <t>Migratie onderdeel</t>
  </si>
  <si>
    <t>Fallback scenario</t>
  </si>
  <si>
    <t xml:space="preserve">De oude backup oplossing is samen met de nieuwe ingebruik. Fallback is de oude. </t>
  </si>
  <si>
    <t>De oude ISA oplossing blijft beschikbaar, daarop kan worden teruggevallen</t>
  </si>
  <si>
    <t>Firewall</t>
  </si>
  <si>
    <t>SEP</t>
  </si>
  <si>
    <t>De oude omgeving is niet meer gelicenseerd en wordt gedeinstalleerd; geen fallback scenario</t>
  </si>
  <si>
    <t>XenDesktop</t>
  </si>
  <si>
    <t>XenApp</t>
  </si>
  <si>
    <t>Deze dienst is nieuw; De oude omgeving blijft beschikbaar, daarop kan worden teruggevallen</t>
  </si>
  <si>
    <t>Deze dienst is nieuw; fallback scenario niet relevant</t>
  </si>
  <si>
    <t>31-10-2012</t>
  </si>
  <si>
    <t>29-10-2012</t>
  </si>
  <si>
    <t>6. Migratie Exchange</t>
  </si>
  <si>
    <t>Migratie draaiboek</t>
  </si>
  <si>
    <t>Vestigingsmigratie</t>
  </si>
  <si>
    <t>Canceled</t>
  </si>
  <si>
    <t>Planning en communicatie maken voor het achterlaten van de laptops</t>
  </si>
  <si>
    <t>22-10-2012</t>
  </si>
  <si>
    <t>Versie 1.1</t>
  </si>
  <si>
    <t>EINDE EXCHANGE / MAILMIGRATIE</t>
  </si>
  <si>
    <t>Start mailbox migratie voor VNOG gebruikers (gemiddeld 10 minuten per mailbox)</t>
  </si>
  <si>
    <t>FORMELE GO / TECHNISCHE EN FUNCTIONELE TESTS AFGEROND / START VESTIGINGSMIGRATIE</t>
  </si>
  <si>
    <t>5. Migratie XenApp</t>
  </si>
  <si>
    <t>Mobiele telefoons / iPads aanpassen naar webmail</t>
  </si>
  <si>
    <t>Resourcing</t>
  </si>
  <si>
    <t>Werkzaamheden</t>
  </si>
  <si>
    <t>Deliverable</t>
  </si>
  <si>
    <t>Migratie</t>
  </si>
  <si>
    <t>=</t>
  </si>
  <si>
    <t>Migratie planning</t>
  </si>
  <si>
    <t>Migratie kern gebruikers +/- 20 gebruikers</t>
  </si>
  <si>
    <t>VNOG IT 3e lijn</t>
  </si>
  <si>
    <t>VNOG IT 2e lijn</t>
  </si>
  <si>
    <t>Nazorg BAW</t>
  </si>
  <si>
    <t>Nazorg BWAO</t>
  </si>
  <si>
    <t>Nazorg EVA</t>
  </si>
  <si>
    <t>Nazorg Ijsselstreek</t>
  </si>
  <si>
    <t>Nazorg Veluwe Noord</t>
  </si>
  <si>
    <t>Nazorg Veluwe West</t>
  </si>
  <si>
    <t>Exchange migratie</t>
  </si>
  <si>
    <t>Aantallen</t>
  </si>
  <si>
    <t>Migration BAW (39 desktops, 25 laptops)</t>
  </si>
  <si>
    <t>Migration BWAO (8 desktops, 13 laptops)</t>
  </si>
  <si>
    <t>Migratie EVA (2 laptops)</t>
  </si>
  <si>
    <t>Migratie Ijsselstreek (40 desktops, 11 laptops)</t>
  </si>
  <si>
    <t>Migratie Veluwe Noord (19 laptops)</t>
  </si>
  <si>
    <t>Migratie Veluwe West (4 desktops, 3 laptops)</t>
  </si>
  <si>
    <t>VNOG IT 1e lijn</t>
  </si>
  <si>
    <t>Tussentijdse evaluatie migratie Veluwe West</t>
  </si>
  <si>
    <t>Controle</t>
  </si>
  <si>
    <t xml:space="preserve">Nazorg kerngebruikers &amp; laatste finetuning </t>
  </si>
  <si>
    <t>n.v.t.</t>
  </si>
  <si>
    <t>Incl. firewall migratie</t>
  </si>
  <si>
    <t>FTE tijdens migratie</t>
  </si>
  <si>
    <t>Vakantie / minimale bezetting</t>
  </si>
  <si>
    <t>Vakantie</t>
  </si>
  <si>
    <t>Januari</t>
  </si>
  <si>
    <t>Aandachtspunten</t>
  </si>
  <si>
    <t>Floorwalker</t>
  </si>
  <si>
    <t>Floorwalker Veluwe West</t>
  </si>
  <si>
    <t>Floorwalker BWAO</t>
  </si>
  <si>
    <t>Floorwalker Veluwe Noord</t>
  </si>
  <si>
    <t>Floorwalker Ijsselstreek</t>
  </si>
  <si>
    <t>Floorwalker BAW</t>
  </si>
  <si>
    <t>Extern</t>
  </si>
  <si>
    <t>Afgerond</t>
  </si>
  <si>
    <t>Migratie resources op locatie</t>
  </si>
  <si>
    <t>Vakantie periode / beperkte bezetting</t>
  </si>
  <si>
    <t xml:space="preserve">Incl. firewall migratie </t>
  </si>
  <si>
    <t xml:space="preserve"> </t>
  </si>
  <si>
    <t>Week 5</t>
  </si>
  <si>
    <t>Februari</t>
  </si>
  <si>
    <t>Floorwalker Concern</t>
  </si>
  <si>
    <t>Week 6</t>
  </si>
  <si>
    <t>Week 7</t>
  </si>
  <si>
    <t>Week 8</t>
  </si>
  <si>
    <t>Week 9</t>
  </si>
  <si>
    <t>Week 10</t>
  </si>
  <si>
    <t>Week 11</t>
  </si>
  <si>
    <t>Week 12</t>
  </si>
  <si>
    <t>Week 13</t>
  </si>
  <si>
    <t>Week 14</t>
  </si>
  <si>
    <t>Week 15</t>
  </si>
  <si>
    <t>Week 16</t>
  </si>
  <si>
    <t>Maart</t>
  </si>
  <si>
    <t>April</t>
  </si>
  <si>
    <t xml:space="preserve">Implementatie Concern </t>
  </si>
  <si>
    <t xml:space="preserve">Nazorg Concern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</si>
</sst>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;[Red]0"/>
    <numFmt numFmtId="165" formatCode="ddd\ dd/mm/yyyy"/>
    <numFmt numFmtId="166" formatCode="0.0"/>
    <numFmt numFmtId="167" formatCode="_-&quot;€&quot;\ * #,##0.00_-;_-&quot;€&quot;\ * #,##0.00\-;_-&quot;€&quot;\ * &quot;-&quot;??_-;_-@_-"/>
  </numFmts>
  <fonts count="31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62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0"/>
      <color indexed="12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9"/>
      <name val="Verdana"/>
      <family val="2"/>
    </font>
    <font>
      <sz val="10"/>
      <name val="Arial"/>
      <family val="2"/>
    </font>
    <font>
      <sz val="10"/>
      <name val="Verdana"/>
      <family val="2"/>
    </font>
    <font>
      <u/>
      <sz val="10"/>
      <name val="Verdan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b/>
      <sz val="9"/>
      <color rgb="FFFF0000"/>
      <name val="Verdana"/>
      <family val="2"/>
    </font>
    <font>
      <sz val="10"/>
      <color rgb="FF1F497D"/>
      <name val="Verdana"/>
      <family val="2"/>
    </font>
    <font>
      <u/>
      <sz val="10"/>
      <color rgb="FF1F497D"/>
      <name val="Verdana"/>
      <family val="2"/>
    </font>
    <font>
      <b/>
      <sz val="10"/>
      <color rgb="FF1F497D"/>
      <name val="Verdana"/>
      <family val="2"/>
    </font>
    <font>
      <sz val="9"/>
      <color indexed="8"/>
      <name val="Verdana"/>
      <family val="2"/>
    </font>
    <font>
      <sz val="9"/>
      <color indexed="12"/>
      <name val="Verdana"/>
      <family val="2"/>
    </font>
    <font>
      <sz val="11"/>
      <color indexed="8"/>
      <name val="Tahom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b/>
      <sz val="8"/>
      <name val="Verdana"/>
      <family val="2"/>
    </font>
    <font>
      <b/>
      <sz val="6"/>
      <name val="Verdana"/>
      <family val="2"/>
    </font>
    <font>
      <sz val="8"/>
      <name val="Verdana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</fonts>
  <fills count="1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15" fillId="0" borderId="0"/>
    <xf numFmtId="0" fontId="2" fillId="0" borderId="0"/>
    <xf numFmtId="0" fontId="22" fillId="0" borderId="0"/>
    <xf numFmtId="0" fontId="2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9" fontId="29" fillId="0" borderId="0" applyFont="0" applyFill="0" applyBorder="0" applyAlignment="0" applyProtection="0"/>
  </cellStyleXfs>
  <cellXfs count="180">
    <xf numFmtId="0" fontId="0" fillId="0" borderId="0" xfId="0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center" vertical="top" wrapText="1"/>
    </xf>
    <xf numFmtId="165" fontId="5" fillId="0" borderId="0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165" fontId="3" fillId="0" borderId="0" xfId="0" quotePrefix="1" applyNumberFormat="1" applyFon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165" fontId="4" fillId="2" borderId="0" xfId="0" applyNumberFormat="1" applyFont="1" applyFill="1" applyBorder="1" applyAlignment="1">
      <alignment horizontal="left" wrapText="1"/>
    </xf>
    <xf numFmtId="165" fontId="6" fillId="0" borderId="0" xfId="0" applyNumberFormat="1" applyFont="1" applyBorder="1" applyAlignment="1">
      <alignment horizontal="left" vertical="top" wrapText="1"/>
    </xf>
    <xf numFmtId="0" fontId="4" fillId="2" borderId="0" xfId="0" applyNumberFormat="1" applyFont="1" applyFill="1" applyBorder="1" applyAlignment="1">
      <alignment horizontal="left" wrapText="1"/>
    </xf>
    <xf numFmtId="0" fontId="3" fillId="0" borderId="0" xfId="0" applyFont="1" applyBorder="1" applyAlignment="1">
      <alignment vertical="top" wrapText="1"/>
    </xf>
    <xf numFmtId="165" fontId="6" fillId="0" borderId="0" xfId="0" applyNumberFormat="1" applyFont="1" applyBorder="1" applyAlignment="1">
      <alignment horizontal="center" vertical="top" wrapText="1"/>
    </xf>
    <xf numFmtId="165" fontId="3" fillId="0" borderId="0" xfId="0" applyNumberFormat="1" applyFont="1" applyBorder="1" applyAlignment="1">
      <alignment horizontal="center" vertical="top"/>
    </xf>
    <xf numFmtId="165" fontId="4" fillId="2" borderId="1" xfId="0" applyNumberFormat="1" applyFont="1" applyFill="1" applyBorder="1" applyAlignment="1">
      <alignment horizontal="center" wrapText="1"/>
    </xf>
    <xf numFmtId="20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164" fontId="4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left" wrapText="1"/>
    </xf>
    <xf numFmtId="49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>
      <alignment horizontal="center" wrapText="1"/>
    </xf>
    <xf numFmtId="165" fontId="6" fillId="0" borderId="2" xfId="0" applyNumberFormat="1" applyFont="1" applyBorder="1" applyAlignment="1">
      <alignment horizontal="center" vertical="top" wrapText="1"/>
    </xf>
    <xf numFmtId="165" fontId="3" fillId="0" borderId="2" xfId="0" quotePrefix="1" applyNumberFormat="1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vertical="top"/>
    </xf>
    <xf numFmtId="0" fontId="2" fillId="0" borderId="0" xfId="0" applyFont="1" applyAlignment="1">
      <alignment vertical="top"/>
    </xf>
    <xf numFmtId="0" fontId="3" fillId="0" borderId="2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20" fontId="2" fillId="0" borderId="1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/>
    </xf>
    <xf numFmtId="0" fontId="2" fillId="0" borderId="0" xfId="0" applyFont="1" applyFill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20" fontId="2" fillId="0" borderId="1" xfId="0" applyNumberFormat="1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165" fontId="7" fillId="0" borderId="2" xfId="0" quotePrefix="1" applyNumberFormat="1" applyFont="1" applyBorder="1" applyAlignment="1">
      <alignment horizontal="center" vertical="top"/>
    </xf>
    <xf numFmtId="0" fontId="7" fillId="0" borderId="1" xfId="0" applyFont="1" applyBorder="1" applyAlignment="1">
      <alignment vertical="top" wrapText="1"/>
    </xf>
    <xf numFmtId="14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quotePrefix="1" applyBorder="1" applyAlignment="1">
      <alignment horizontal="left" vertical="top" wrapText="1"/>
    </xf>
    <xf numFmtId="165" fontId="6" fillId="0" borderId="1" xfId="0" quotePrefix="1" applyNumberFormat="1" applyFont="1" applyBorder="1" applyAlignment="1">
      <alignment horizontal="center" vertical="top" wrapText="1"/>
    </xf>
    <xf numFmtId="165" fontId="3" fillId="0" borderId="1" xfId="0" quotePrefix="1" applyNumberFormat="1" applyFon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left" vertical="top"/>
    </xf>
    <xf numFmtId="165" fontId="6" fillId="0" borderId="1" xfId="0" applyNumberFormat="1" applyFont="1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center" vertical="top"/>
    </xf>
    <xf numFmtId="20" fontId="2" fillId="0" borderId="0" xfId="0" applyNumberFormat="1" applyFont="1" applyBorder="1" applyAlignment="1">
      <alignment vertical="top" wrapText="1"/>
    </xf>
    <xf numFmtId="0" fontId="0" fillId="0" borderId="0" xfId="0" applyAlignment="1"/>
    <xf numFmtId="20" fontId="3" fillId="0" borderId="0" xfId="0" applyNumberFormat="1" applyFont="1" applyFill="1" applyBorder="1" applyAlignment="1">
      <alignment horizontal="left" vertical="top"/>
    </xf>
    <xf numFmtId="165" fontId="3" fillId="0" borderId="0" xfId="0" quotePrefix="1" applyNumberFormat="1" applyFont="1" applyBorder="1" applyAlignment="1">
      <alignment horizontal="center" vertical="top"/>
    </xf>
    <xf numFmtId="20" fontId="4" fillId="2" borderId="0" xfId="0" applyNumberFormat="1" applyFont="1" applyFill="1" applyBorder="1" applyAlignment="1">
      <alignment horizontal="center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49" fontId="3" fillId="0" borderId="0" xfId="0" quotePrefix="1" applyNumberFormat="1" applyFont="1" applyBorder="1" applyAlignment="1">
      <alignment horizontal="center" vertical="top"/>
    </xf>
    <xf numFmtId="49" fontId="4" fillId="2" borderId="0" xfId="0" applyNumberFormat="1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left" vertical="top"/>
    </xf>
    <xf numFmtId="49" fontId="10" fillId="0" borderId="0" xfId="0" applyNumberFormat="1" applyFont="1" applyAlignment="1">
      <alignment horizontal="center" vertical="top"/>
    </xf>
    <xf numFmtId="49" fontId="2" fillId="0" borderId="0" xfId="0" applyNumberFormat="1" applyFont="1" applyBorder="1" applyAlignment="1">
      <alignment horizontal="center" vertical="top"/>
    </xf>
    <xf numFmtId="0" fontId="10" fillId="0" borderId="0" xfId="0" applyFont="1" applyFill="1" applyAlignment="1">
      <alignment vertical="top" wrapText="1"/>
    </xf>
    <xf numFmtId="49" fontId="2" fillId="0" borderId="0" xfId="0" applyNumberFormat="1" applyFont="1" applyFill="1" applyBorder="1" applyAlignment="1">
      <alignment horizontal="center" vertical="top"/>
    </xf>
    <xf numFmtId="20" fontId="2" fillId="0" borderId="0" xfId="0" applyNumberFormat="1" applyFont="1" applyFill="1" applyBorder="1" applyAlignment="1">
      <alignment horizontal="left" vertical="top"/>
    </xf>
    <xf numFmtId="0" fontId="11" fillId="0" borderId="0" xfId="0" applyFont="1" applyFill="1"/>
    <xf numFmtId="0" fontId="12" fillId="0" borderId="0" xfId="0" applyFont="1"/>
    <xf numFmtId="0" fontId="2" fillId="0" borderId="0" xfId="0" applyFont="1" applyFill="1" applyBorder="1" applyAlignment="1">
      <alignment horizontal="left" vertical="top"/>
    </xf>
    <xf numFmtId="0" fontId="11" fillId="0" borderId="0" xfId="0" applyFont="1" applyAlignment="1"/>
    <xf numFmtId="0" fontId="11" fillId="0" borderId="0" xfId="0" applyFont="1" applyFill="1" applyAlignment="1"/>
    <xf numFmtId="0" fontId="10" fillId="0" borderId="0" xfId="0" applyFont="1" applyFill="1" applyAlignment="1">
      <alignment vertical="top"/>
    </xf>
    <xf numFmtId="165" fontId="10" fillId="0" borderId="0" xfId="0" applyNumberFormat="1" applyFont="1" applyFill="1" applyBorder="1" applyAlignment="1">
      <alignment vertical="top" wrapText="1"/>
    </xf>
    <xf numFmtId="49" fontId="10" fillId="0" borderId="0" xfId="0" applyNumberFormat="1" applyFont="1" applyFill="1" applyBorder="1" applyAlignment="1">
      <alignment horizontal="center" vertical="top"/>
    </xf>
    <xf numFmtId="20" fontId="10" fillId="0" borderId="0" xfId="0" applyNumberFormat="1" applyFont="1" applyFill="1" applyBorder="1" applyAlignment="1">
      <alignment horizontal="left" vertical="top"/>
    </xf>
    <xf numFmtId="0" fontId="10" fillId="0" borderId="0" xfId="0" applyNumberFormat="1" applyFont="1" applyFill="1" applyBorder="1" applyAlignment="1">
      <alignment horizontal="left" vertical="top" wrapText="1"/>
    </xf>
    <xf numFmtId="165" fontId="2" fillId="0" borderId="0" xfId="0" applyNumberFormat="1" applyFont="1" applyFill="1" applyBorder="1" applyAlignment="1">
      <alignment vertical="top"/>
    </xf>
    <xf numFmtId="0" fontId="2" fillId="0" borderId="0" xfId="0" applyNumberFormat="1" applyFont="1" applyFill="1" applyBorder="1" applyAlignment="1">
      <alignment horizontal="left" vertical="top"/>
    </xf>
    <xf numFmtId="165" fontId="6" fillId="0" borderId="0" xfId="0" applyNumberFormat="1" applyFont="1" applyBorder="1" applyAlignment="1">
      <alignment horizontal="left" vertical="top"/>
    </xf>
    <xf numFmtId="0" fontId="2" fillId="0" borderId="0" xfId="0" applyFont="1"/>
    <xf numFmtId="165" fontId="3" fillId="0" borderId="0" xfId="0" applyNumberFormat="1" applyFont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 wrapText="1"/>
    </xf>
    <xf numFmtId="165" fontId="10" fillId="3" borderId="0" xfId="0" applyNumberFormat="1" applyFont="1" applyFill="1" applyBorder="1" applyAlignment="1">
      <alignment vertical="top" wrapText="1"/>
    </xf>
    <xf numFmtId="49" fontId="10" fillId="3" borderId="0" xfId="0" applyNumberFormat="1" applyFont="1" applyFill="1" applyBorder="1" applyAlignment="1">
      <alignment horizontal="center" vertical="top"/>
    </xf>
    <xf numFmtId="20" fontId="10" fillId="3" borderId="0" xfId="0" applyNumberFormat="1" applyFont="1" applyFill="1" applyBorder="1" applyAlignment="1">
      <alignment horizontal="left" vertical="top"/>
    </xf>
    <xf numFmtId="0" fontId="10" fillId="3" borderId="0" xfId="0" applyFont="1" applyFill="1" applyAlignment="1">
      <alignment vertical="top"/>
    </xf>
    <xf numFmtId="0" fontId="10" fillId="3" borderId="0" xfId="0" applyNumberFormat="1" applyFont="1" applyFill="1" applyBorder="1" applyAlignment="1">
      <alignment horizontal="left" vertical="top" wrapText="1"/>
    </xf>
    <xf numFmtId="0" fontId="10" fillId="3" borderId="0" xfId="0" applyFont="1" applyFill="1" applyAlignment="1">
      <alignment vertical="top" wrapText="1"/>
    </xf>
    <xf numFmtId="165" fontId="6" fillId="0" borderId="0" xfId="0" applyNumberFormat="1" applyFont="1" applyFill="1" applyBorder="1" applyAlignment="1">
      <alignment horizontal="left" vertical="top" wrapText="1"/>
    </xf>
    <xf numFmtId="49" fontId="10" fillId="0" borderId="0" xfId="0" applyNumberFormat="1" applyFont="1" applyFill="1" applyAlignment="1">
      <alignment horizontal="center" vertical="top"/>
    </xf>
    <xf numFmtId="0" fontId="13" fillId="0" borderId="0" xfId="0" applyFont="1"/>
    <xf numFmtId="0" fontId="1" fillId="0" borderId="0" xfId="0" applyFont="1"/>
    <xf numFmtId="0" fontId="1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0" fillId="0" borderId="0" xfId="0" applyFont="1" applyFill="1" applyAlignment="1">
      <alignment horizontal="left" vertical="top" wrapText="1" indent="1"/>
    </xf>
    <xf numFmtId="0" fontId="17" fillId="4" borderId="0" xfId="0" applyFont="1" applyFill="1" applyAlignment="1">
      <alignment horizontal="left" vertical="center"/>
    </xf>
    <xf numFmtId="0" fontId="9" fillId="0" borderId="0" xfId="0" applyFont="1" applyAlignment="1"/>
    <xf numFmtId="49" fontId="4" fillId="2" borderId="0" xfId="0" applyNumberFormat="1" applyFont="1" applyFill="1" applyBorder="1" applyAlignment="1">
      <alignment wrapText="1"/>
    </xf>
    <xf numFmtId="0" fontId="18" fillId="0" borderId="0" xfId="0" applyFont="1" applyAlignment="1">
      <alignment horizontal="left" vertical="center"/>
    </xf>
    <xf numFmtId="165" fontId="20" fillId="0" borderId="0" xfId="0" applyNumberFormat="1" applyFont="1" applyBorder="1" applyAlignment="1">
      <alignment horizontal="left" vertical="top" wrapText="1"/>
    </xf>
    <xf numFmtId="165" fontId="21" fillId="0" borderId="0" xfId="0" quotePrefix="1" applyNumberFormat="1" applyFont="1" applyBorder="1" applyAlignment="1">
      <alignment horizontal="center" vertical="top"/>
    </xf>
    <xf numFmtId="49" fontId="10" fillId="0" borderId="0" xfId="0" applyNumberFormat="1" applyFont="1" applyBorder="1" applyAlignment="1">
      <alignment horizontal="center" vertical="top"/>
    </xf>
    <xf numFmtId="0" fontId="2" fillId="5" borderId="0" xfId="0" applyFont="1" applyFill="1" applyBorder="1" applyAlignment="1">
      <alignment horizontal="left" vertical="top" wrapText="1"/>
    </xf>
    <xf numFmtId="165" fontId="10" fillId="5" borderId="0" xfId="0" applyNumberFormat="1" applyFont="1" applyFill="1" applyBorder="1" applyAlignment="1">
      <alignment vertical="top" wrapText="1"/>
    </xf>
    <xf numFmtId="49" fontId="10" fillId="5" borderId="0" xfId="0" applyNumberFormat="1" applyFont="1" applyFill="1" applyBorder="1" applyAlignment="1">
      <alignment horizontal="center" vertical="top"/>
    </xf>
    <xf numFmtId="20" fontId="10" fillId="5" borderId="0" xfId="0" applyNumberFormat="1" applyFont="1" applyFill="1" applyBorder="1" applyAlignment="1">
      <alignment horizontal="left" vertical="top"/>
    </xf>
    <xf numFmtId="0" fontId="10" fillId="5" borderId="0" xfId="0" applyFont="1" applyFill="1" applyAlignment="1">
      <alignment vertical="top"/>
    </xf>
    <xf numFmtId="0" fontId="10" fillId="5" borderId="0" xfId="0" applyNumberFormat="1" applyFont="1" applyFill="1" applyBorder="1" applyAlignment="1">
      <alignment horizontal="left" vertical="top" wrapText="1"/>
    </xf>
    <xf numFmtId="0" fontId="10" fillId="5" borderId="0" xfId="0" applyFont="1" applyFill="1" applyAlignment="1">
      <alignment vertical="top" wrapText="1"/>
    </xf>
    <xf numFmtId="0" fontId="10" fillId="5" borderId="0" xfId="0" applyFont="1" applyFill="1" applyBorder="1" applyAlignment="1">
      <alignment horizontal="left" vertical="top" wrapText="1"/>
    </xf>
    <xf numFmtId="0" fontId="23" fillId="0" borderId="3" xfId="3" applyFont="1" applyBorder="1" applyProtection="1">
      <protection locked="0"/>
    </xf>
    <xf numFmtId="0" fontId="23" fillId="0" borderId="4" xfId="3" applyFont="1" applyBorder="1" applyProtection="1">
      <protection locked="0"/>
    </xf>
    <xf numFmtId="0" fontId="24" fillId="0" borderId="4" xfId="3" applyFont="1" applyBorder="1" applyAlignment="1">
      <alignment horizontal="left"/>
    </xf>
    <xf numFmtId="0" fontId="24" fillId="0" borderId="0" xfId="3" applyFont="1"/>
    <xf numFmtId="0" fontId="12" fillId="6" borderId="3" xfId="3" applyFont="1" applyFill="1" applyBorder="1" applyProtection="1">
      <protection locked="0"/>
    </xf>
    <xf numFmtId="0" fontId="12" fillId="6" borderId="4" xfId="3" applyFont="1" applyFill="1" applyBorder="1" applyProtection="1">
      <protection locked="0"/>
    </xf>
    <xf numFmtId="0" fontId="25" fillId="7" borderId="5" xfId="3" applyFont="1" applyFill="1" applyBorder="1" applyAlignment="1" applyProtection="1">
      <alignment vertical="top" wrapText="1"/>
      <protection locked="0"/>
    </xf>
    <xf numFmtId="0" fontId="25" fillId="7" borderId="6" xfId="3" applyFont="1" applyFill="1" applyBorder="1" applyAlignment="1" applyProtection="1">
      <alignment vertical="top" wrapText="1"/>
      <protection locked="0"/>
    </xf>
    <xf numFmtId="0" fontId="25" fillId="7" borderId="10" xfId="3" applyFont="1" applyFill="1" applyBorder="1" applyAlignment="1">
      <alignment horizontal="left" vertical="top"/>
    </xf>
    <xf numFmtId="0" fontId="25" fillId="7" borderId="4" xfId="3" applyFont="1" applyFill="1" applyBorder="1" applyAlignment="1">
      <alignment horizontal="left" vertical="top" wrapText="1"/>
    </xf>
    <xf numFmtId="0" fontId="25" fillId="7" borderId="3" xfId="3" applyFont="1" applyFill="1" applyBorder="1" applyAlignment="1">
      <alignment horizontal="left" vertical="top" wrapText="1"/>
    </xf>
    <xf numFmtId="0" fontId="25" fillId="7" borderId="11" xfId="3" applyFont="1" applyFill="1" applyBorder="1" applyAlignment="1" applyProtection="1">
      <alignment vertical="top" wrapText="1"/>
      <protection locked="0"/>
    </xf>
    <xf numFmtId="0" fontId="26" fillId="7" borderId="12" xfId="3" applyFont="1" applyFill="1" applyBorder="1" applyAlignment="1">
      <alignment horizontal="left" vertical="top" wrapText="1"/>
    </xf>
    <xf numFmtId="0" fontId="27" fillId="0" borderId="1" xfId="3" applyFont="1" applyFill="1" applyBorder="1" applyAlignment="1">
      <alignment vertical="top" wrapText="1"/>
    </xf>
    <xf numFmtId="0" fontId="27" fillId="0" borderId="9" xfId="3" applyFont="1" applyBorder="1" applyAlignment="1" applyProtection="1">
      <alignment vertical="top" wrapText="1"/>
      <protection locked="0"/>
    </xf>
    <xf numFmtId="1" fontId="27" fillId="0" borderId="13" xfId="3" applyNumberFormat="1" applyFont="1" applyBorder="1" applyAlignment="1">
      <alignment horizontal="left" vertical="top"/>
    </xf>
    <xf numFmtId="1" fontId="27" fillId="0" borderId="7" xfId="3" applyNumberFormat="1" applyFont="1" applyBorder="1" applyAlignment="1">
      <alignment horizontal="left" vertical="top" wrapText="1"/>
    </xf>
    <xf numFmtId="1" fontId="27" fillId="8" borderId="1" xfId="3" applyNumberFormat="1" applyFont="1" applyFill="1" applyBorder="1" applyAlignment="1">
      <alignment horizontal="center" vertical="top" wrapText="1"/>
    </xf>
    <xf numFmtId="1" fontId="27" fillId="0" borderId="1" xfId="3" applyNumberFormat="1" applyFont="1" applyBorder="1" applyAlignment="1">
      <alignment horizontal="left" vertical="top" wrapText="1"/>
    </xf>
    <xf numFmtId="1" fontId="27" fillId="9" borderId="7" xfId="3" applyNumberFormat="1" applyFont="1" applyFill="1" applyBorder="1" applyAlignment="1">
      <alignment horizontal="left" vertical="top" wrapText="1"/>
    </xf>
    <xf numFmtId="1" fontId="27" fillId="9" borderId="14" xfId="3" applyNumberFormat="1" applyFont="1" applyFill="1" applyBorder="1" applyAlignment="1">
      <alignment horizontal="left" vertical="top" wrapText="1"/>
    </xf>
    <xf numFmtId="1" fontId="27" fillId="0" borderId="9" xfId="3" applyNumberFormat="1" applyFont="1" applyBorder="1" applyAlignment="1">
      <alignment horizontal="left" vertical="top"/>
    </xf>
    <xf numFmtId="0" fontId="24" fillId="0" borderId="0" xfId="3" applyFont="1" applyAlignment="1">
      <alignment horizontal="left"/>
    </xf>
    <xf numFmtId="0" fontId="27" fillId="0" borderId="0" xfId="3" applyFont="1" applyFill="1" applyBorder="1" applyAlignment="1">
      <alignment vertical="top" wrapText="1"/>
    </xf>
    <xf numFmtId="166" fontId="10" fillId="0" borderId="0" xfId="4" applyNumberFormat="1" applyFont="1" applyFill="1" applyBorder="1" applyAlignment="1">
      <alignment horizontal="left" wrapText="1"/>
    </xf>
    <xf numFmtId="166" fontId="10" fillId="0" borderId="0" xfId="4" applyNumberFormat="1" applyFont="1" applyFill="1" applyBorder="1" applyAlignment="1">
      <alignment horizontal="center" wrapText="1"/>
    </xf>
    <xf numFmtId="0" fontId="27" fillId="0" borderId="0" xfId="3" applyFont="1" applyBorder="1" applyAlignment="1" applyProtection="1">
      <alignment vertical="top" wrapText="1"/>
      <protection locked="0"/>
    </xf>
    <xf numFmtId="1" fontId="27" fillId="0" borderId="0" xfId="3" applyNumberFormat="1" applyFont="1" applyBorder="1" applyAlignment="1">
      <alignment horizontal="left" vertical="top"/>
    </xf>
    <xf numFmtId="1" fontId="27" fillId="0" borderId="0" xfId="3" applyNumberFormat="1" applyFont="1" applyBorder="1" applyAlignment="1">
      <alignment horizontal="left" vertical="top" wrapText="1"/>
    </xf>
    <xf numFmtId="0" fontId="27" fillId="0" borderId="1" xfId="3" applyFont="1" applyBorder="1" applyAlignment="1" applyProtection="1">
      <alignment vertical="top" wrapText="1"/>
      <protection locked="0"/>
    </xf>
    <xf numFmtId="0" fontId="27" fillId="0" borderId="1" xfId="3" applyFont="1" applyBorder="1" applyAlignment="1" applyProtection="1">
      <alignment horizontal="center" vertical="top" wrapText="1"/>
      <protection locked="0"/>
    </xf>
    <xf numFmtId="0" fontId="22" fillId="10" borderId="1" xfId="3" applyFill="1" applyBorder="1"/>
    <xf numFmtId="0" fontId="25" fillId="7" borderId="0" xfId="3" applyFont="1" applyFill="1" applyBorder="1" applyAlignment="1" applyProtection="1">
      <alignment vertical="top" wrapText="1"/>
      <protection locked="0"/>
    </xf>
    <xf numFmtId="0" fontId="26" fillId="7" borderId="15" xfId="3" applyFont="1" applyFill="1" applyBorder="1" applyAlignment="1">
      <alignment horizontal="left" vertical="top" wrapText="1"/>
    </xf>
    <xf numFmtId="166" fontId="27" fillId="0" borderId="1" xfId="4" applyNumberFormat="1" applyFont="1" applyFill="1" applyBorder="1" applyAlignment="1">
      <alignment horizontal="left" wrapText="1"/>
    </xf>
    <xf numFmtId="166" fontId="27" fillId="0" borderId="1" xfId="4" applyNumberFormat="1" applyFont="1" applyFill="1" applyBorder="1" applyAlignment="1">
      <alignment horizontal="center" wrapText="1"/>
    </xf>
    <xf numFmtId="1" fontId="27" fillId="0" borderId="1" xfId="4" applyNumberFormat="1" applyFont="1" applyFill="1" applyBorder="1" applyAlignment="1">
      <alignment horizontal="left" wrapText="1"/>
    </xf>
    <xf numFmtId="0" fontId="27" fillId="12" borderId="1" xfId="3" applyFont="1" applyFill="1" applyBorder="1" applyAlignment="1">
      <alignment vertical="top" wrapText="1"/>
    </xf>
    <xf numFmtId="166" fontId="27" fillId="12" borderId="1" xfId="4" applyNumberFormat="1" applyFont="1" applyFill="1" applyBorder="1" applyAlignment="1">
      <alignment horizontal="left" wrapText="1"/>
    </xf>
    <xf numFmtId="1" fontId="27" fillId="12" borderId="1" xfId="4" applyNumberFormat="1" applyFont="1" applyFill="1" applyBorder="1" applyAlignment="1">
      <alignment horizontal="left" wrapText="1"/>
    </xf>
    <xf numFmtId="166" fontId="27" fillId="12" borderId="1" xfId="4" applyNumberFormat="1" applyFont="1" applyFill="1" applyBorder="1" applyAlignment="1">
      <alignment horizontal="center" wrapText="1"/>
    </xf>
    <xf numFmtId="0" fontId="27" fillId="12" borderId="9" xfId="3" applyFont="1" applyFill="1" applyBorder="1" applyAlignment="1" applyProtection="1">
      <alignment vertical="top" wrapText="1"/>
      <protection locked="0"/>
    </xf>
    <xf numFmtId="0" fontId="25" fillId="7" borderId="0" xfId="3" applyFont="1" applyFill="1" applyBorder="1" applyAlignment="1" applyProtection="1">
      <alignment horizontal="center" vertical="top" wrapText="1"/>
      <protection locked="0"/>
    </xf>
    <xf numFmtId="166" fontId="27" fillId="0" borderId="9" xfId="4" applyNumberFormat="1" applyFont="1" applyFill="1" applyBorder="1" applyAlignment="1">
      <alignment horizontal="center" wrapText="1"/>
    </xf>
    <xf numFmtId="166" fontId="27" fillId="12" borderId="9" xfId="4" applyNumberFormat="1" applyFont="1" applyFill="1" applyBorder="1" applyAlignment="1">
      <alignment horizontal="center" wrapText="1"/>
    </xf>
    <xf numFmtId="1" fontId="27" fillId="8" borderId="16" xfId="3" applyNumberFormat="1" applyFont="1" applyFill="1" applyBorder="1" applyAlignment="1">
      <alignment horizontal="left" vertical="top" wrapText="1"/>
    </xf>
    <xf numFmtId="1" fontId="27" fillId="13" borderId="1" xfId="3" applyNumberFormat="1" applyFont="1" applyFill="1" applyBorder="1" applyAlignment="1">
      <alignment horizontal="left" vertical="top" wrapText="1"/>
    </xf>
    <xf numFmtId="1" fontId="27" fillId="11" borderId="1" xfId="3" applyNumberFormat="1" applyFont="1" applyFill="1" applyBorder="1" applyAlignment="1">
      <alignment horizontal="center" vertical="top" wrapText="1"/>
    </xf>
    <xf numFmtId="1" fontId="27" fillId="4" borderId="1" xfId="3" applyNumberFormat="1" applyFont="1" applyFill="1" applyBorder="1" applyAlignment="1">
      <alignment horizontal="center" vertical="top" wrapText="1"/>
    </xf>
    <xf numFmtId="0" fontId="22" fillId="11" borderId="17" xfId="3" applyFill="1" applyBorder="1"/>
    <xf numFmtId="0" fontId="24" fillId="0" borderId="1" xfId="3" applyFont="1" applyBorder="1"/>
    <xf numFmtId="0" fontId="25" fillId="7" borderId="7" xfId="3" applyFont="1" applyFill="1" applyBorder="1" applyAlignment="1" applyProtection="1">
      <alignment horizontal="center" vertical="top" wrapText="1"/>
      <protection locked="0"/>
    </xf>
    <xf numFmtId="0" fontId="25" fillId="7" borderId="8" xfId="3" applyFont="1" applyFill="1" applyBorder="1" applyAlignment="1" applyProtection="1">
      <alignment horizontal="center" vertical="top" wrapText="1"/>
      <protection locked="0"/>
    </xf>
    <xf numFmtId="0" fontId="12" fillId="6" borderId="10" xfId="3" applyFont="1" applyFill="1" applyBorder="1" applyAlignment="1">
      <alignment horizontal="center"/>
    </xf>
    <xf numFmtId="0" fontId="12" fillId="6" borderId="4" xfId="3" applyFont="1" applyFill="1" applyBorder="1" applyAlignment="1">
      <alignment horizontal="center"/>
    </xf>
    <xf numFmtId="0" fontId="12" fillId="6" borderId="3" xfId="3" applyFont="1" applyFill="1" applyBorder="1" applyAlignment="1">
      <alignment horizontal="center"/>
    </xf>
  </cellXfs>
  <cellStyles count="9">
    <cellStyle name="_x000d__x000a_JournalTemplate=C:\COMFO\CTALK\JOURSTD.TPL_x000d__x000a_LbStateAddress=3 3 0 251 1 89 2 311_x000d__x000a_LbStateJou" xfId="4"/>
    <cellStyle name="Euro" xfId="5"/>
    <cellStyle name="Euro 2" xfId="6"/>
    <cellStyle name="Hyperlink 2" xfId="7"/>
    <cellStyle name="Normal 2" xfId="1"/>
    <cellStyle name="Normal 3" xfId="2"/>
    <cellStyle name="Normal 4" xfId="3"/>
    <cellStyle name="Percent 2" xfId="8"/>
    <cellStyle name="Standaard" xfId="0" builtinId="0"/>
  </cellStyles>
  <dxfs count="68"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</font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ill>
        <patternFill>
          <bgColor indexed="52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b/>
        <i val="0"/>
        <condense val="0"/>
        <extend val="0"/>
      </font>
    </dxf>
  </dxfs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zoomScaleNormal="100" workbookViewId="0"/>
  </sheetViews>
  <sheetFormatPr defaultRowHeight="12.75" x14ac:dyDescent="0.2"/>
  <cols>
    <col min="1" max="1" width="31.42578125" bestFit="1" customWidth="1"/>
    <col min="2" max="2" width="30.5703125" bestFit="1" customWidth="1"/>
    <col min="3" max="3" width="74" customWidth="1"/>
    <col min="4" max="4" width="41.140625" bestFit="1" customWidth="1"/>
    <col min="5" max="5" width="10" bestFit="1" customWidth="1"/>
  </cols>
  <sheetData>
    <row r="1" spans="1:5" x14ac:dyDescent="0.2">
      <c r="A1" s="107" t="s">
        <v>141</v>
      </c>
      <c r="B1" s="107" t="s">
        <v>4</v>
      </c>
      <c r="C1" s="107" t="s">
        <v>168</v>
      </c>
    </row>
    <row r="2" spans="1:5" x14ac:dyDescent="0.2">
      <c r="A2" s="109" t="s">
        <v>139</v>
      </c>
      <c r="B2" s="109" t="s">
        <v>123</v>
      </c>
      <c r="C2" s="109" t="s">
        <v>169</v>
      </c>
      <c r="D2" s="104"/>
      <c r="E2" s="104"/>
    </row>
    <row r="3" spans="1:5" x14ac:dyDescent="0.2">
      <c r="A3" s="109" t="s">
        <v>140</v>
      </c>
      <c r="B3" s="109" t="s">
        <v>123</v>
      </c>
      <c r="C3" s="109" t="s">
        <v>169</v>
      </c>
      <c r="D3" s="81"/>
      <c r="E3" s="81"/>
    </row>
    <row r="4" spans="1:5" x14ac:dyDescent="0.2">
      <c r="A4" s="109" t="s">
        <v>142</v>
      </c>
      <c r="B4" s="109" t="s">
        <v>123</v>
      </c>
      <c r="C4" s="109" t="s">
        <v>169</v>
      </c>
      <c r="E4" s="81"/>
    </row>
    <row r="5" spans="1:5" x14ac:dyDescent="0.2">
      <c r="A5" s="106" t="s">
        <v>134</v>
      </c>
      <c r="B5" s="106" t="s">
        <v>143</v>
      </c>
      <c r="C5" s="106" t="s">
        <v>170</v>
      </c>
    </row>
    <row r="6" spans="1:5" x14ac:dyDescent="0.2">
      <c r="A6" s="106" t="s">
        <v>135</v>
      </c>
      <c r="B6" s="106" t="s">
        <v>143</v>
      </c>
      <c r="C6" s="106" t="s">
        <v>170</v>
      </c>
    </row>
    <row r="7" spans="1:5" x14ac:dyDescent="0.2">
      <c r="A7" s="106" t="s">
        <v>136</v>
      </c>
      <c r="B7" s="106" t="s">
        <v>143</v>
      </c>
      <c r="C7" s="106" t="s">
        <v>144</v>
      </c>
    </row>
    <row r="8" spans="1:5" x14ac:dyDescent="0.2">
      <c r="A8" s="106" t="s">
        <v>114</v>
      </c>
      <c r="B8" s="106" t="s">
        <v>143</v>
      </c>
      <c r="C8" s="106" t="s">
        <v>169</v>
      </c>
    </row>
    <row r="9" spans="1:5" x14ac:dyDescent="0.2">
      <c r="A9" s="106" t="s">
        <v>137</v>
      </c>
      <c r="B9" s="106" t="s">
        <v>143</v>
      </c>
      <c r="C9" s="106" t="s">
        <v>169</v>
      </c>
    </row>
    <row r="10" spans="1:5" x14ac:dyDescent="0.2">
      <c r="A10" s="106" t="s">
        <v>138</v>
      </c>
      <c r="B10" s="106" t="s">
        <v>143</v>
      </c>
      <c r="C10" s="106" t="s">
        <v>169</v>
      </c>
    </row>
    <row r="11" spans="1:5" x14ac:dyDescent="0.2">
      <c r="B11" s="106"/>
      <c r="C11" s="106"/>
    </row>
    <row r="12" spans="1:5" x14ac:dyDescent="0.2">
      <c r="A12" s="107" t="s">
        <v>174</v>
      </c>
      <c r="B12" s="106" t="s">
        <v>270</v>
      </c>
      <c r="C12" s="106" t="s">
        <v>287</v>
      </c>
      <c r="D12" s="106"/>
    </row>
    <row r="13" spans="1:5" x14ac:dyDescent="0.2">
      <c r="A13" s="106" t="s">
        <v>151</v>
      </c>
      <c r="B13" s="106" t="s">
        <v>175</v>
      </c>
      <c r="C13" s="106" t="s">
        <v>176</v>
      </c>
    </row>
    <row r="14" spans="1:5" x14ac:dyDescent="0.2">
      <c r="A14" s="106" t="s">
        <v>177</v>
      </c>
      <c r="B14" s="106" t="s">
        <v>178</v>
      </c>
      <c r="C14" s="106" t="s">
        <v>179</v>
      </c>
    </row>
    <row r="15" spans="1:5" x14ac:dyDescent="0.2">
      <c r="A15" s="106" t="s">
        <v>180</v>
      </c>
      <c r="B15" s="106" t="s">
        <v>181</v>
      </c>
      <c r="C15" s="106" t="s">
        <v>182</v>
      </c>
    </row>
    <row r="16" spans="1:5" x14ac:dyDescent="0.2">
      <c r="A16" s="106" t="s">
        <v>183</v>
      </c>
      <c r="B16" s="106" t="s">
        <v>184</v>
      </c>
      <c r="C16" s="106" t="s">
        <v>176</v>
      </c>
    </row>
    <row r="17" spans="1:3" x14ac:dyDescent="0.2">
      <c r="A17" s="106" t="s">
        <v>185</v>
      </c>
      <c r="B17" s="106" t="s">
        <v>186</v>
      </c>
      <c r="C17" s="106" t="s">
        <v>187</v>
      </c>
    </row>
    <row r="18" spans="1:3" x14ac:dyDescent="0.2">
      <c r="A18" s="106" t="s">
        <v>188</v>
      </c>
      <c r="B18" s="106" t="s">
        <v>189</v>
      </c>
      <c r="C18" s="106" t="s">
        <v>190</v>
      </c>
    </row>
    <row r="19" spans="1:3" x14ac:dyDescent="0.2">
      <c r="A19" s="106" t="s">
        <v>191</v>
      </c>
      <c r="B19" s="106" t="s">
        <v>192</v>
      </c>
      <c r="C19" s="106" t="s">
        <v>193</v>
      </c>
    </row>
    <row r="34" spans="2:2" x14ac:dyDescent="0.2">
      <c r="B34" s="106"/>
    </row>
    <row r="35" spans="2:2" x14ac:dyDescent="0.2">
      <c r="B35" s="106"/>
    </row>
  </sheetData>
  <phoneticPr fontId="14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CP37"/>
  <sheetViews>
    <sheetView tabSelected="1"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30" sqref="F30"/>
    </sheetView>
  </sheetViews>
  <sheetFormatPr defaultRowHeight="14.25" x14ac:dyDescent="0.2"/>
  <cols>
    <col min="1" max="1" width="58.5703125" style="127" customWidth="1"/>
    <col min="2" max="2" width="12.28515625" style="127" bestFit="1" customWidth="1"/>
    <col min="3" max="3" width="9.140625" style="127" customWidth="1"/>
    <col min="4" max="7" width="8.85546875" style="127" customWidth="1"/>
    <col min="8" max="8" width="20.7109375" style="127" customWidth="1"/>
    <col min="9" max="9" width="16.28515625" style="127" hidden="1" customWidth="1"/>
    <col min="10" max="93" width="3" style="146" customWidth="1"/>
    <col min="94" max="297" width="9.140625" style="127"/>
    <col min="298" max="298" width="58.5703125" style="127" customWidth="1"/>
    <col min="299" max="299" width="12.28515625" style="127" bestFit="1" customWidth="1"/>
    <col min="300" max="301" width="8.85546875" style="127" customWidth="1"/>
    <col min="302" max="302" width="0" style="127" hidden="1" customWidth="1"/>
    <col min="303" max="305" width="8.85546875" style="127" customWidth="1"/>
    <col min="306" max="306" width="15.85546875" style="127" customWidth="1"/>
    <col min="307" max="307" width="0" style="127" hidden="1" customWidth="1"/>
    <col min="308" max="349" width="3" style="127" customWidth="1"/>
    <col min="350" max="553" width="9.140625" style="127"/>
    <col min="554" max="554" width="58.5703125" style="127" customWidth="1"/>
    <col min="555" max="555" width="12.28515625" style="127" bestFit="1" customWidth="1"/>
    <col min="556" max="557" width="8.85546875" style="127" customWidth="1"/>
    <col min="558" max="558" width="0" style="127" hidden="1" customWidth="1"/>
    <col min="559" max="561" width="8.85546875" style="127" customWidth="1"/>
    <col min="562" max="562" width="15.85546875" style="127" customWidth="1"/>
    <col min="563" max="563" width="0" style="127" hidden="1" customWidth="1"/>
    <col min="564" max="605" width="3" style="127" customWidth="1"/>
    <col min="606" max="809" width="9.140625" style="127"/>
    <col min="810" max="810" width="58.5703125" style="127" customWidth="1"/>
    <col min="811" max="811" width="12.28515625" style="127" bestFit="1" customWidth="1"/>
    <col min="812" max="813" width="8.85546875" style="127" customWidth="1"/>
    <col min="814" max="814" width="0" style="127" hidden="1" customWidth="1"/>
    <col min="815" max="817" width="8.85546875" style="127" customWidth="1"/>
    <col min="818" max="818" width="15.85546875" style="127" customWidth="1"/>
    <col min="819" max="819" width="0" style="127" hidden="1" customWidth="1"/>
    <col min="820" max="861" width="3" style="127" customWidth="1"/>
    <col min="862" max="1065" width="9.140625" style="127"/>
    <col min="1066" max="1066" width="58.5703125" style="127" customWidth="1"/>
    <col min="1067" max="1067" width="12.28515625" style="127" bestFit="1" customWidth="1"/>
    <col min="1068" max="1069" width="8.85546875" style="127" customWidth="1"/>
    <col min="1070" max="1070" width="0" style="127" hidden="1" customWidth="1"/>
    <col min="1071" max="1073" width="8.85546875" style="127" customWidth="1"/>
    <col min="1074" max="1074" width="15.85546875" style="127" customWidth="1"/>
    <col min="1075" max="1075" width="0" style="127" hidden="1" customWidth="1"/>
    <col min="1076" max="1117" width="3" style="127" customWidth="1"/>
    <col min="1118" max="1321" width="9.140625" style="127"/>
    <col min="1322" max="1322" width="58.5703125" style="127" customWidth="1"/>
    <col min="1323" max="1323" width="12.28515625" style="127" bestFit="1" customWidth="1"/>
    <col min="1324" max="1325" width="8.85546875" style="127" customWidth="1"/>
    <col min="1326" max="1326" width="0" style="127" hidden="1" customWidth="1"/>
    <col min="1327" max="1329" width="8.85546875" style="127" customWidth="1"/>
    <col min="1330" max="1330" width="15.85546875" style="127" customWidth="1"/>
    <col min="1331" max="1331" width="0" style="127" hidden="1" customWidth="1"/>
    <col min="1332" max="1373" width="3" style="127" customWidth="1"/>
    <col min="1374" max="1577" width="9.140625" style="127"/>
    <col min="1578" max="1578" width="58.5703125" style="127" customWidth="1"/>
    <col min="1579" max="1579" width="12.28515625" style="127" bestFit="1" customWidth="1"/>
    <col min="1580" max="1581" width="8.85546875" style="127" customWidth="1"/>
    <col min="1582" max="1582" width="0" style="127" hidden="1" customWidth="1"/>
    <col min="1583" max="1585" width="8.85546875" style="127" customWidth="1"/>
    <col min="1586" max="1586" width="15.85546875" style="127" customWidth="1"/>
    <col min="1587" max="1587" width="0" style="127" hidden="1" customWidth="1"/>
    <col min="1588" max="1629" width="3" style="127" customWidth="1"/>
    <col min="1630" max="1833" width="9.140625" style="127"/>
    <col min="1834" max="1834" width="58.5703125" style="127" customWidth="1"/>
    <col min="1835" max="1835" width="12.28515625" style="127" bestFit="1" customWidth="1"/>
    <col min="1836" max="1837" width="8.85546875" style="127" customWidth="1"/>
    <col min="1838" max="1838" width="0" style="127" hidden="1" customWidth="1"/>
    <col min="1839" max="1841" width="8.85546875" style="127" customWidth="1"/>
    <col min="1842" max="1842" width="15.85546875" style="127" customWidth="1"/>
    <col min="1843" max="1843" width="0" style="127" hidden="1" customWidth="1"/>
    <col min="1844" max="1885" width="3" style="127" customWidth="1"/>
    <col min="1886" max="2089" width="9.140625" style="127"/>
    <col min="2090" max="2090" width="58.5703125" style="127" customWidth="1"/>
    <col min="2091" max="2091" width="12.28515625" style="127" bestFit="1" customWidth="1"/>
    <col min="2092" max="2093" width="8.85546875" style="127" customWidth="1"/>
    <col min="2094" max="2094" width="0" style="127" hidden="1" customWidth="1"/>
    <col min="2095" max="2097" width="8.85546875" style="127" customWidth="1"/>
    <col min="2098" max="2098" width="15.85546875" style="127" customWidth="1"/>
    <col min="2099" max="2099" width="0" style="127" hidden="1" customWidth="1"/>
    <col min="2100" max="2141" width="3" style="127" customWidth="1"/>
    <col min="2142" max="2345" width="9.140625" style="127"/>
    <col min="2346" max="2346" width="58.5703125" style="127" customWidth="1"/>
    <col min="2347" max="2347" width="12.28515625" style="127" bestFit="1" customWidth="1"/>
    <col min="2348" max="2349" width="8.85546875" style="127" customWidth="1"/>
    <col min="2350" max="2350" width="0" style="127" hidden="1" customWidth="1"/>
    <col min="2351" max="2353" width="8.85546875" style="127" customWidth="1"/>
    <col min="2354" max="2354" width="15.85546875" style="127" customWidth="1"/>
    <col min="2355" max="2355" width="0" style="127" hidden="1" customWidth="1"/>
    <col min="2356" max="2397" width="3" style="127" customWidth="1"/>
    <col min="2398" max="2601" width="9.140625" style="127"/>
    <col min="2602" max="2602" width="58.5703125" style="127" customWidth="1"/>
    <col min="2603" max="2603" width="12.28515625" style="127" bestFit="1" customWidth="1"/>
    <col min="2604" max="2605" width="8.85546875" style="127" customWidth="1"/>
    <col min="2606" max="2606" width="0" style="127" hidden="1" customWidth="1"/>
    <col min="2607" max="2609" width="8.85546875" style="127" customWidth="1"/>
    <col min="2610" max="2610" width="15.85546875" style="127" customWidth="1"/>
    <col min="2611" max="2611" width="0" style="127" hidden="1" customWidth="1"/>
    <col min="2612" max="2653" width="3" style="127" customWidth="1"/>
    <col min="2654" max="2857" width="9.140625" style="127"/>
    <col min="2858" max="2858" width="58.5703125" style="127" customWidth="1"/>
    <col min="2859" max="2859" width="12.28515625" style="127" bestFit="1" customWidth="1"/>
    <col min="2860" max="2861" width="8.85546875" style="127" customWidth="1"/>
    <col min="2862" max="2862" width="0" style="127" hidden="1" customWidth="1"/>
    <col min="2863" max="2865" width="8.85546875" style="127" customWidth="1"/>
    <col min="2866" max="2866" width="15.85546875" style="127" customWidth="1"/>
    <col min="2867" max="2867" width="0" style="127" hidden="1" customWidth="1"/>
    <col min="2868" max="2909" width="3" style="127" customWidth="1"/>
    <col min="2910" max="3113" width="9.140625" style="127"/>
    <col min="3114" max="3114" width="58.5703125" style="127" customWidth="1"/>
    <col min="3115" max="3115" width="12.28515625" style="127" bestFit="1" customWidth="1"/>
    <col min="3116" max="3117" width="8.85546875" style="127" customWidth="1"/>
    <col min="3118" max="3118" width="0" style="127" hidden="1" customWidth="1"/>
    <col min="3119" max="3121" width="8.85546875" style="127" customWidth="1"/>
    <col min="3122" max="3122" width="15.85546875" style="127" customWidth="1"/>
    <col min="3123" max="3123" width="0" style="127" hidden="1" customWidth="1"/>
    <col min="3124" max="3165" width="3" style="127" customWidth="1"/>
    <col min="3166" max="3369" width="9.140625" style="127"/>
    <col min="3370" max="3370" width="58.5703125" style="127" customWidth="1"/>
    <col min="3371" max="3371" width="12.28515625" style="127" bestFit="1" customWidth="1"/>
    <col min="3372" max="3373" width="8.85546875" style="127" customWidth="1"/>
    <col min="3374" max="3374" width="0" style="127" hidden="1" customWidth="1"/>
    <col min="3375" max="3377" width="8.85546875" style="127" customWidth="1"/>
    <col min="3378" max="3378" width="15.85546875" style="127" customWidth="1"/>
    <col min="3379" max="3379" width="0" style="127" hidden="1" customWidth="1"/>
    <col min="3380" max="3421" width="3" style="127" customWidth="1"/>
    <col min="3422" max="3625" width="9.140625" style="127"/>
    <col min="3626" max="3626" width="58.5703125" style="127" customWidth="1"/>
    <col min="3627" max="3627" width="12.28515625" style="127" bestFit="1" customWidth="1"/>
    <col min="3628" max="3629" width="8.85546875" style="127" customWidth="1"/>
    <col min="3630" max="3630" width="0" style="127" hidden="1" customWidth="1"/>
    <col min="3631" max="3633" width="8.85546875" style="127" customWidth="1"/>
    <col min="3634" max="3634" width="15.85546875" style="127" customWidth="1"/>
    <col min="3635" max="3635" width="0" style="127" hidden="1" customWidth="1"/>
    <col min="3636" max="3677" width="3" style="127" customWidth="1"/>
    <col min="3678" max="3881" width="9.140625" style="127"/>
    <col min="3882" max="3882" width="58.5703125" style="127" customWidth="1"/>
    <col min="3883" max="3883" width="12.28515625" style="127" bestFit="1" customWidth="1"/>
    <col min="3884" max="3885" width="8.85546875" style="127" customWidth="1"/>
    <col min="3886" max="3886" width="0" style="127" hidden="1" customWidth="1"/>
    <col min="3887" max="3889" width="8.85546875" style="127" customWidth="1"/>
    <col min="3890" max="3890" width="15.85546875" style="127" customWidth="1"/>
    <col min="3891" max="3891" width="0" style="127" hidden="1" customWidth="1"/>
    <col min="3892" max="3933" width="3" style="127" customWidth="1"/>
    <col min="3934" max="4137" width="9.140625" style="127"/>
    <col min="4138" max="4138" width="58.5703125" style="127" customWidth="1"/>
    <col min="4139" max="4139" width="12.28515625" style="127" bestFit="1" customWidth="1"/>
    <col min="4140" max="4141" width="8.85546875" style="127" customWidth="1"/>
    <col min="4142" max="4142" width="0" style="127" hidden="1" customWidth="1"/>
    <col min="4143" max="4145" width="8.85546875" style="127" customWidth="1"/>
    <col min="4146" max="4146" width="15.85546875" style="127" customWidth="1"/>
    <col min="4147" max="4147" width="0" style="127" hidden="1" customWidth="1"/>
    <col min="4148" max="4189" width="3" style="127" customWidth="1"/>
    <col min="4190" max="4393" width="9.140625" style="127"/>
    <col min="4394" max="4394" width="58.5703125" style="127" customWidth="1"/>
    <col min="4395" max="4395" width="12.28515625" style="127" bestFit="1" customWidth="1"/>
    <col min="4396" max="4397" width="8.85546875" style="127" customWidth="1"/>
    <col min="4398" max="4398" width="0" style="127" hidden="1" customWidth="1"/>
    <col min="4399" max="4401" width="8.85546875" style="127" customWidth="1"/>
    <col min="4402" max="4402" width="15.85546875" style="127" customWidth="1"/>
    <col min="4403" max="4403" width="0" style="127" hidden="1" customWidth="1"/>
    <col min="4404" max="4445" width="3" style="127" customWidth="1"/>
    <col min="4446" max="4649" width="9.140625" style="127"/>
    <col min="4650" max="4650" width="58.5703125" style="127" customWidth="1"/>
    <col min="4651" max="4651" width="12.28515625" style="127" bestFit="1" customWidth="1"/>
    <col min="4652" max="4653" width="8.85546875" style="127" customWidth="1"/>
    <col min="4654" max="4654" width="0" style="127" hidden="1" customWidth="1"/>
    <col min="4655" max="4657" width="8.85546875" style="127" customWidth="1"/>
    <col min="4658" max="4658" width="15.85546875" style="127" customWidth="1"/>
    <col min="4659" max="4659" width="0" style="127" hidden="1" customWidth="1"/>
    <col min="4660" max="4701" width="3" style="127" customWidth="1"/>
    <col min="4702" max="4905" width="9.140625" style="127"/>
    <col min="4906" max="4906" width="58.5703125" style="127" customWidth="1"/>
    <col min="4907" max="4907" width="12.28515625" style="127" bestFit="1" customWidth="1"/>
    <col min="4908" max="4909" width="8.85546875" style="127" customWidth="1"/>
    <col min="4910" max="4910" width="0" style="127" hidden="1" customWidth="1"/>
    <col min="4911" max="4913" width="8.85546875" style="127" customWidth="1"/>
    <col min="4914" max="4914" width="15.85546875" style="127" customWidth="1"/>
    <col min="4915" max="4915" width="0" style="127" hidden="1" customWidth="1"/>
    <col min="4916" max="4957" width="3" style="127" customWidth="1"/>
    <col min="4958" max="5161" width="9.140625" style="127"/>
    <col min="5162" max="5162" width="58.5703125" style="127" customWidth="1"/>
    <col min="5163" max="5163" width="12.28515625" style="127" bestFit="1" customWidth="1"/>
    <col min="5164" max="5165" width="8.85546875" style="127" customWidth="1"/>
    <col min="5166" max="5166" width="0" style="127" hidden="1" customWidth="1"/>
    <col min="5167" max="5169" width="8.85546875" style="127" customWidth="1"/>
    <col min="5170" max="5170" width="15.85546875" style="127" customWidth="1"/>
    <col min="5171" max="5171" width="0" style="127" hidden="1" customWidth="1"/>
    <col min="5172" max="5213" width="3" style="127" customWidth="1"/>
    <col min="5214" max="5417" width="9.140625" style="127"/>
    <col min="5418" max="5418" width="58.5703125" style="127" customWidth="1"/>
    <col min="5419" max="5419" width="12.28515625" style="127" bestFit="1" customWidth="1"/>
    <col min="5420" max="5421" width="8.85546875" style="127" customWidth="1"/>
    <col min="5422" max="5422" width="0" style="127" hidden="1" customWidth="1"/>
    <col min="5423" max="5425" width="8.85546875" style="127" customWidth="1"/>
    <col min="5426" max="5426" width="15.85546875" style="127" customWidth="1"/>
    <col min="5427" max="5427" width="0" style="127" hidden="1" customWidth="1"/>
    <col min="5428" max="5469" width="3" style="127" customWidth="1"/>
    <col min="5470" max="5673" width="9.140625" style="127"/>
    <col min="5674" max="5674" width="58.5703125" style="127" customWidth="1"/>
    <col min="5675" max="5675" width="12.28515625" style="127" bestFit="1" customWidth="1"/>
    <col min="5676" max="5677" width="8.85546875" style="127" customWidth="1"/>
    <col min="5678" max="5678" width="0" style="127" hidden="1" customWidth="1"/>
    <col min="5679" max="5681" width="8.85546875" style="127" customWidth="1"/>
    <col min="5682" max="5682" width="15.85546875" style="127" customWidth="1"/>
    <col min="5683" max="5683" width="0" style="127" hidden="1" customWidth="1"/>
    <col min="5684" max="5725" width="3" style="127" customWidth="1"/>
    <col min="5726" max="5929" width="9.140625" style="127"/>
    <col min="5930" max="5930" width="58.5703125" style="127" customWidth="1"/>
    <col min="5931" max="5931" width="12.28515625" style="127" bestFit="1" customWidth="1"/>
    <col min="5932" max="5933" width="8.85546875" style="127" customWidth="1"/>
    <col min="5934" max="5934" width="0" style="127" hidden="1" customWidth="1"/>
    <col min="5935" max="5937" width="8.85546875" style="127" customWidth="1"/>
    <col min="5938" max="5938" width="15.85546875" style="127" customWidth="1"/>
    <col min="5939" max="5939" width="0" style="127" hidden="1" customWidth="1"/>
    <col min="5940" max="5981" width="3" style="127" customWidth="1"/>
    <col min="5982" max="6185" width="9.140625" style="127"/>
    <col min="6186" max="6186" width="58.5703125" style="127" customWidth="1"/>
    <col min="6187" max="6187" width="12.28515625" style="127" bestFit="1" customWidth="1"/>
    <col min="6188" max="6189" width="8.85546875" style="127" customWidth="1"/>
    <col min="6190" max="6190" width="0" style="127" hidden="1" customWidth="1"/>
    <col min="6191" max="6193" width="8.85546875" style="127" customWidth="1"/>
    <col min="6194" max="6194" width="15.85546875" style="127" customWidth="1"/>
    <col min="6195" max="6195" width="0" style="127" hidden="1" customWidth="1"/>
    <col min="6196" max="6237" width="3" style="127" customWidth="1"/>
    <col min="6238" max="6441" width="9.140625" style="127"/>
    <col min="6442" max="6442" width="58.5703125" style="127" customWidth="1"/>
    <col min="6443" max="6443" width="12.28515625" style="127" bestFit="1" customWidth="1"/>
    <col min="6444" max="6445" width="8.85546875" style="127" customWidth="1"/>
    <col min="6446" max="6446" width="0" style="127" hidden="1" customWidth="1"/>
    <col min="6447" max="6449" width="8.85546875" style="127" customWidth="1"/>
    <col min="6450" max="6450" width="15.85546875" style="127" customWidth="1"/>
    <col min="6451" max="6451" width="0" style="127" hidden="1" customWidth="1"/>
    <col min="6452" max="6493" width="3" style="127" customWidth="1"/>
    <col min="6494" max="6697" width="9.140625" style="127"/>
    <col min="6698" max="6698" width="58.5703125" style="127" customWidth="1"/>
    <col min="6699" max="6699" width="12.28515625" style="127" bestFit="1" customWidth="1"/>
    <col min="6700" max="6701" width="8.85546875" style="127" customWidth="1"/>
    <col min="6702" max="6702" width="0" style="127" hidden="1" customWidth="1"/>
    <col min="6703" max="6705" width="8.85546875" style="127" customWidth="1"/>
    <col min="6706" max="6706" width="15.85546875" style="127" customWidth="1"/>
    <col min="6707" max="6707" width="0" style="127" hidden="1" customWidth="1"/>
    <col min="6708" max="6749" width="3" style="127" customWidth="1"/>
    <col min="6750" max="6953" width="9.140625" style="127"/>
    <col min="6954" max="6954" width="58.5703125" style="127" customWidth="1"/>
    <col min="6955" max="6955" width="12.28515625" style="127" bestFit="1" customWidth="1"/>
    <col min="6956" max="6957" width="8.85546875" style="127" customWidth="1"/>
    <col min="6958" max="6958" width="0" style="127" hidden="1" customWidth="1"/>
    <col min="6959" max="6961" width="8.85546875" style="127" customWidth="1"/>
    <col min="6962" max="6962" width="15.85546875" style="127" customWidth="1"/>
    <col min="6963" max="6963" width="0" style="127" hidden="1" customWidth="1"/>
    <col min="6964" max="7005" width="3" style="127" customWidth="1"/>
    <col min="7006" max="7209" width="9.140625" style="127"/>
    <col min="7210" max="7210" width="58.5703125" style="127" customWidth="1"/>
    <col min="7211" max="7211" width="12.28515625" style="127" bestFit="1" customWidth="1"/>
    <col min="7212" max="7213" width="8.85546875" style="127" customWidth="1"/>
    <col min="7214" max="7214" width="0" style="127" hidden="1" customWidth="1"/>
    <col min="7215" max="7217" width="8.85546875" style="127" customWidth="1"/>
    <col min="7218" max="7218" width="15.85546875" style="127" customWidth="1"/>
    <col min="7219" max="7219" width="0" style="127" hidden="1" customWidth="1"/>
    <col min="7220" max="7261" width="3" style="127" customWidth="1"/>
    <col min="7262" max="7465" width="9.140625" style="127"/>
    <col min="7466" max="7466" width="58.5703125" style="127" customWidth="1"/>
    <col min="7467" max="7467" width="12.28515625" style="127" bestFit="1" customWidth="1"/>
    <col min="7468" max="7469" width="8.85546875" style="127" customWidth="1"/>
    <col min="7470" max="7470" width="0" style="127" hidden="1" customWidth="1"/>
    <col min="7471" max="7473" width="8.85546875" style="127" customWidth="1"/>
    <col min="7474" max="7474" width="15.85546875" style="127" customWidth="1"/>
    <col min="7475" max="7475" width="0" style="127" hidden="1" customWidth="1"/>
    <col min="7476" max="7517" width="3" style="127" customWidth="1"/>
    <col min="7518" max="7721" width="9.140625" style="127"/>
    <col min="7722" max="7722" width="58.5703125" style="127" customWidth="1"/>
    <col min="7723" max="7723" width="12.28515625" style="127" bestFit="1" customWidth="1"/>
    <col min="7724" max="7725" width="8.85546875" style="127" customWidth="1"/>
    <col min="7726" max="7726" width="0" style="127" hidden="1" customWidth="1"/>
    <col min="7727" max="7729" width="8.85546875" style="127" customWidth="1"/>
    <col min="7730" max="7730" width="15.85546875" style="127" customWidth="1"/>
    <col min="7731" max="7731" width="0" style="127" hidden="1" customWidth="1"/>
    <col min="7732" max="7773" width="3" style="127" customWidth="1"/>
    <col min="7774" max="7977" width="9.140625" style="127"/>
    <col min="7978" max="7978" width="58.5703125" style="127" customWidth="1"/>
    <col min="7979" max="7979" width="12.28515625" style="127" bestFit="1" customWidth="1"/>
    <col min="7980" max="7981" width="8.85546875" style="127" customWidth="1"/>
    <col min="7982" max="7982" width="0" style="127" hidden="1" customWidth="1"/>
    <col min="7983" max="7985" width="8.85546875" style="127" customWidth="1"/>
    <col min="7986" max="7986" width="15.85546875" style="127" customWidth="1"/>
    <col min="7987" max="7987" width="0" style="127" hidden="1" customWidth="1"/>
    <col min="7988" max="8029" width="3" style="127" customWidth="1"/>
    <col min="8030" max="8233" width="9.140625" style="127"/>
    <col min="8234" max="8234" width="58.5703125" style="127" customWidth="1"/>
    <col min="8235" max="8235" width="12.28515625" style="127" bestFit="1" customWidth="1"/>
    <col min="8236" max="8237" width="8.85546875" style="127" customWidth="1"/>
    <col min="8238" max="8238" width="0" style="127" hidden="1" customWidth="1"/>
    <col min="8239" max="8241" width="8.85546875" style="127" customWidth="1"/>
    <col min="8242" max="8242" width="15.85546875" style="127" customWidth="1"/>
    <col min="8243" max="8243" width="0" style="127" hidden="1" customWidth="1"/>
    <col min="8244" max="8285" width="3" style="127" customWidth="1"/>
    <col min="8286" max="8489" width="9.140625" style="127"/>
    <col min="8490" max="8490" width="58.5703125" style="127" customWidth="1"/>
    <col min="8491" max="8491" width="12.28515625" style="127" bestFit="1" customWidth="1"/>
    <col min="8492" max="8493" width="8.85546875" style="127" customWidth="1"/>
    <col min="8494" max="8494" width="0" style="127" hidden="1" customWidth="1"/>
    <col min="8495" max="8497" width="8.85546875" style="127" customWidth="1"/>
    <col min="8498" max="8498" width="15.85546875" style="127" customWidth="1"/>
    <col min="8499" max="8499" width="0" style="127" hidden="1" customWidth="1"/>
    <col min="8500" max="8541" width="3" style="127" customWidth="1"/>
    <col min="8542" max="8745" width="9.140625" style="127"/>
    <col min="8746" max="8746" width="58.5703125" style="127" customWidth="1"/>
    <col min="8747" max="8747" width="12.28515625" style="127" bestFit="1" customWidth="1"/>
    <col min="8748" max="8749" width="8.85546875" style="127" customWidth="1"/>
    <col min="8750" max="8750" width="0" style="127" hidden="1" customWidth="1"/>
    <col min="8751" max="8753" width="8.85546875" style="127" customWidth="1"/>
    <col min="8754" max="8754" width="15.85546875" style="127" customWidth="1"/>
    <col min="8755" max="8755" width="0" style="127" hidden="1" customWidth="1"/>
    <col min="8756" max="8797" width="3" style="127" customWidth="1"/>
    <col min="8798" max="9001" width="9.140625" style="127"/>
    <col min="9002" max="9002" width="58.5703125" style="127" customWidth="1"/>
    <col min="9003" max="9003" width="12.28515625" style="127" bestFit="1" customWidth="1"/>
    <col min="9004" max="9005" width="8.85546875" style="127" customWidth="1"/>
    <col min="9006" max="9006" width="0" style="127" hidden="1" customWidth="1"/>
    <col min="9007" max="9009" width="8.85546875" style="127" customWidth="1"/>
    <col min="9010" max="9010" width="15.85546875" style="127" customWidth="1"/>
    <col min="9011" max="9011" width="0" style="127" hidden="1" customWidth="1"/>
    <col min="9012" max="9053" width="3" style="127" customWidth="1"/>
    <col min="9054" max="9257" width="9.140625" style="127"/>
    <col min="9258" max="9258" width="58.5703125" style="127" customWidth="1"/>
    <col min="9259" max="9259" width="12.28515625" style="127" bestFit="1" customWidth="1"/>
    <col min="9260" max="9261" width="8.85546875" style="127" customWidth="1"/>
    <col min="9262" max="9262" width="0" style="127" hidden="1" customWidth="1"/>
    <col min="9263" max="9265" width="8.85546875" style="127" customWidth="1"/>
    <col min="9266" max="9266" width="15.85546875" style="127" customWidth="1"/>
    <col min="9267" max="9267" width="0" style="127" hidden="1" customWidth="1"/>
    <col min="9268" max="9309" width="3" style="127" customWidth="1"/>
    <col min="9310" max="9513" width="9.140625" style="127"/>
    <col min="9514" max="9514" width="58.5703125" style="127" customWidth="1"/>
    <col min="9515" max="9515" width="12.28515625" style="127" bestFit="1" customWidth="1"/>
    <col min="9516" max="9517" width="8.85546875" style="127" customWidth="1"/>
    <col min="9518" max="9518" width="0" style="127" hidden="1" customWidth="1"/>
    <col min="9519" max="9521" width="8.85546875" style="127" customWidth="1"/>
    <col min="9522" max="9522" width="15.85546875" style="127" customWidth="1"/>
    <col min="9523" max="9523" width="0" style="127" hidden="1" customWidth="1"/>
    <col min="9524" max="9565" width="3" style="127" customWidth="1"/>
    <col min="9566" max="9769" width="9.140625" style="127"/>
    <col min="9770" max="9770" width="58.5703125" style="127" customWidth="1"/>
    <col min="9771" max="9771" width="12.28515625" style="127" bestFit="1" customWidth="1"/>
    <col min="9772" max="9773" width="8.85546875" style="127" customWidth="1"/>
    <col min="9774" max="9774" width="0" style="127" hidden="1" customWidth="1"/>
    <col min="9775" max="9777" width="8.85546875" style="127" customWidth="1"/>
    <col min="9778" max="9778" width="15.85546875" style="127" customWidth="1"/>
    <col min="9779" max="9779" width="0" style="127" hidden="1" customWidth="1"/>
    <col min="9780" max="9821" width="3" style="127" customWidth="1"/>
    <col min="9822" max="10025" width="9.140625" style="127"/>
    <col min="10026" max="10026" width="58.5703125" style="127" customWidth="1"/>
    <col min="10027" max="10027" width="12.28515625" style="127" bestFit="1" customWidth="1"/>
    <col min="10028" max="10029" width="8.85546875" style="127" customWidth="1"/>
    <col min="10030" max="10030" width="0" style="127" hidden="1" customWidth="1"/>
    <col min="10031" max="10033" width="8.85546875" style="127" customWidth="1"/>
    <col min="10034" max="10034" width="15.85546875" style="127" customWidth="1"/>
    <col min="10035" max="10035" width="0" style="127" hidden="1" customWidth="1"/>
    <col min="10036" max="10077" width="3" style="127" customWidth="1"/>
    <col min="10078" max="10281" width="9.140625" style="127"/>
    <col min="10282" max="10282" width="58.5703125" style="127" customWidth="1"/>
    <col min="10283" max="10283" width="12.28515625" style="127" bestFit="1" customWidth="1"/>
    <col min="10284" max="10285" width="8.85546875" style="127" customWidth="1"/>
    <col min="10286" max="10286" width="0" style="127" hidden="1" customWidth="1"/>
    <col min="10287" max="10289" width="8.85546875" style="127" customWidth="1"/>
    <col min="10290" max="10290" width="15.85546875" style="127" customWidth="1"/>
    <col min="10291" max="10291" width="0" style="127" hidden="1" customWidth="1"/>
    <col min="10292" max="10333" width="3" style="127" customWidth="1"/>
    <col min="10334" max="10537" width="9.140625" style="127"/>
    <col min="10538" max="10538" width="58.5703125" style="127" customWidth="1"/>
    <col min="10539" max="10539" width="12.28515625" style="127" bestFit="1" customWidth="1"/>
    <col min="10540" max="10541" width="8.85546875" style="127" customWidth="1"/>
    <col min="10542" max="10542" width="0" style="127" hidden="1" customWidth="1"/>
    <col min="10543" max="10545" width="8.85546875" style="127" customWidth="1"/>
    <col min="10546" max="10546" width="15.85546875" style="127" customWidth="1"/>
    <col min="10547" max="10547" width="0" style="127" hidden="1" customWidth="1"/>
    <col min="10548" max="10589" width="3" style="127" customWidth="1"/>
    <col min="10590" max="10793" width="9.140625" style="127"/>
    <col min="10794" max="10794" width="58.5703125" style="127" customWidth="1"/>
    <col min="10795" max="10795" width="12.28515625" style="127" bestFit="1" customWidth="1"/>
    <col min="10796" max="10797" width="8.85546875" style="127" customWidth="1"/>
    <col min="10798" max="10798" width="0" style="127" hidden="1" customWidth="1"/>
    <col min="10799" max="10801" width="8.85546875" style="127" customWidth="1"/>
    <col min="10802" max="10802" width="15.85546875" style="127" customWidth="1"/>
    <col min="10803" max="10803" width="0" style="127" hidden="1" customWidth="1"/>
    <col min="10804" max="10845" width="3" style="127" customWidth="1"/>
    <col min="10846" max="11049" width="9.140625" style="127"/>
    <col min="11050" max="11050" width="58.5703125" style="127" customWidth="1"/>
    <col min="11051" max="11051" width="12.28515625" style="127" bestFit="1" customWidth="1"/>
    <col min="11052" max="11053" width="8.85546875" style="127" customWidth="1"/>
    <col min="11054" max="11054" width="0" style="127" hidden="1" customWidth="1"/>
    <col min="11055" max="11057" width="8.85546875" style="127" customWidth="1"/>
    <col min="11058" max="11058" width="15.85546875" style="127" customWidth="1"/>
    <col min="11059" max="11059" width="0" style="127" hidden="1" customWidth="1"/>
    <col min="11060" max="11101" width="3" style="127" customWidth="1"/>
    <col min="11102" max="11305" width="9.140625" style="127"/>
    <col min="11306" max="11306" width="58.5703125" style="127" customWidth="1"/>
    <col min="11307" max="11307" width="12.28515625" style="127" bestFit="1" customWidth="1"/>
    <col min="11308" max="11309" width="8.85546875" style="127" customWidth="1"/>
    <col min="11310" max="11310" width="0" style="127" hidden="1" customWidth="1"/>
    <col min="11311" max="11313" width="8.85546875" style="127" customWidth="1"/>
    <col min="11314" max="11314" width="15.85546875" style="127" customWidth="1"/>
    <col min="11315" max="11315" width="0" style="127" hidden="1" customWidth="1"/>
    <col min="11316" max="11357" width="3" style="127" customWidth="1"/>
    <col min="11358" max="11561" width="9.140625" style="127"/>
    <col min="11562" max="11562" width="58.5703125" style="127" customWidth="1"/>
    <col min="11563" max="11563" width="12.28515625" style="127" bestFit="1" customWidth="1"/>
    <col min="11564" max="11565" width="8.85546875" style="127" customWidth="1"/>
    <col min="11566" max="11566" width="0" style="127" hidden="1" customWidth="1"/>
    <col min="11567" max="11569" width="8.85546875" style="127" customWidth="1"/>
    <col min="11570" max="11570" width="15.85546875" style="127" customWidth="1"/>
    <col min="11571" max="11571" width="0" style="127" hidden="1" customWidth="1"/>
    <col min="11572" max="11613" width="3" style="127" customWidth="1"/>
    <col min="11614" max="11817" width="9.140625" style="127"/>
    <col min="11818" max="11818" width="58.5703125" style="127" customWidth="1"/>
    <col min="11819" max="11819" width="12.28515625" style="127" bestFit="1" customWidth="1"/>
    <col min="11820" max="11821" width="8.85546875" style="127" customWidth="1"/>
    <col min="11822" max="11822" width="0" style="127" hidden="1" customWidth="1"/>
    <col min="11823" max="11825" width="8.85546875" style="127" customWidth="1"/>
    <col min="11826" max="11826" width="15.85546875" style="127" customWidth="1"/>
    <col min="11827" max="11827" width="0" style="127" hidden="1" customWidth="1"/>
    <col min="11828" max="11869" width="3" style="127" customWidth="1"/>
    <col min="11870" max="12073" width="9.140625" style="127"/>
    <col min="12074" max="12074" width="58.5703125" style="127" customWidth="1"/>
    <col min="12075" max="12075" width="12.28515625" style="127" bestFit="1" customWidth="1"/>
    <col min="12076" max="12077" width="8.85546875" style="127" customWidth="1"/>
    <col min="12078" max="12078" width="0" style="127" hidden="1" customWidth="1"/>
    <col min="12079" max="12081" width="8.85546875" style="127" customWidth="1"/>
    <col min="12082" max="12082" width="15.85546875" style="127" customWidth="1"/>
    <col min="12083" max="12083" width="0" style="127" hidden="1" customWidth="1"/>
    <col min="12084" max="12125" width="3" style="127" customWidth="1"/>
    <col min="12126" max="12329" width="9.140625" style="127"/>
    <col min="12330" max="12330" width="58.5703125" style="127" customWidth="1"/>
    <col min="12331" max="12331" width="12.28515625" style="127" bestFit="1" customWidth="1"/>
    <col min="12332" max="12333" width="8.85546875" style="127" customWidth="1"/>
    <col min="12334" max="12334" width="0" style="127" hidden="1" customWidth="1"/>
    <col min="12335" max="12337" width="8.85546875" style="127" customWidth="1"/>
    <col min="12338" max="12338" width="15.85546875" style="127" customWidth="1"/>
    <col min="12339" max="12339" width="0" style="127" hidden="1" customWidth="1"/>
    <col min="12340" max="12381" width="3" style="127" customWidth="1"/>
    <col min="12382" max="12585" width="9.140625" style="127"/>
    <col min="12586" max="12586" width="58.5703125" style="127" customWidth="1"/>
    <col min="12587" max="12587" width="12.28515625" style="127" bestFit="1" customWidth="1"/>
    <col min="12588" max="12589" width="8.85546875" style="127" customWidth="1"/>
    <col min="12590" max="12590" width="0" style="127" hidden="1" customWidth="1"/>
    <col min="12591" max="12593" width="8.85546875" style="127" customWidth="1"/>
    <col min="12594" max="12594" width="15.85546875" style="127" customWidth="1"/>
    <col min="12595" max="12595" width="0" style="127" hidden="1" customWidth="1"/>
    <col min="12596" max="12637" width="3" style="127" customWidth="1"/>
    <col min="12638" max="12841" width="9.140625" style="127"/>
    <col min="12842" max="12842" width="58.5703125" style="127" customWidth="1"/>
    <col min="12843" max="12843" width="12.28515625" style="127" bestFit="1" customWidth="1"/>
    <col min="12844" max="12845" width="8.85546875" style="127" customWidth="1"/>
    <col min="12846" max="12846" width="0" style="127" hidden="1" customWidth="1"/>
    <col min="12847" max="12849" width="8.85546875" style="127" customWidth="1"/>
    <col min="12850" max="12850" width="15.85546875" style="127" customWidth="1"/>
    <col min="12851" max="12851" width="0" style="127" hidden="1" customWidth="1"/>
    <col min="12852" max="12893" width="3" style="127" customWidth="1"/>
    <col min="12894" max="13097" width="9.140625" style="127"/>
    <col min="13098" max="13098" width="58.5703125" style="127" customWidth="1"/>
    <col min="13099" max="13099" width="12.28515625" style="127" bestFit="1" customWidth="1"/>
    <col min="13100" max="13101" width="8.85546875" style="127" customWidth="1"/>
    <col min="13102" max="13102" width="0" style="127" hidden="1" customWidth="1"/>
    <col min="13103" max="13105" width="8.85546875" style="127" customWidth="1"/>
    <col min="13106" max="13106" width="15.85546875" style="127" customWidth="1"/>
    <col min="13107" max="13107" width="0" style="127" hidden="1" customWidth="1"/>
    <col min="13108" max="13149" width="3" style="127" customWidth="1"/>
    <col min="13150" max="13353" width="9.140625" style="127"/>
    <col min="13354" max="13354" width="58.5703125" style="127" customWidth="1"/>
    <col min="13355" max="13355" width="12.28515625" style="127" bestFit="1" customWidth="1"/>
    <col min="13356" max="13357" width="8.85546875" style="127" customWidth="1"/>
    <col min="13358" max="13358" width="0" style="127" hidden="1" customWidth="1"/>
    <col min="13359" max="13361" width="8.85546875" style="127" customWidth="1"/>
    <col min="13362" max="13362" width="15.85546875" style="127" customWidth="1"/>
    <col min="13363" max="13363" width="0" style="127" hidden="1" customWidth="1"/>
    <col min="13364" max="13405" width="3" style="127" customWidth="1"/>
    <col min="13406" max="13609" width="9.140625" style="127"/>
    <col min="13610" max="13610" width="58.5703125" style="127" customWidth="1"/>
    <col min="13611" max="13611" width="12.28515625" style="127" bestFit="1" customWidth="1"/>
    <col min="13612" max="13613" width="8.85546875" style="127" customWidth="1"/>
    <col min="13614" max="13614" width="0" style="127" hidden="1" customWidth="1"/>
    <col min="13615" max="13617" width="8.85546875" style="127" customWidth="1"/>
    <col min="13618" max="13618" width="15.85546875" style="127" customWidth="1"/>
    <col min="13619" max="13619" width="0" style="127" hidden="1" customWidth="1"/>
    <col min="13620" max="13661" width="3" style="127" customWidth="1"/>
    <col min="13662" max="13865" width="9.140625" style="127"/>
    <col min="13866" max="13866" width="58.5703125" style="127" customWidth="1"/>
    <col min="13867" max="13867" width="12.28515625" style="127" bestFit="1" customWidth="1"/>
    <col min="13868" max="13869" width="8.85546875" style="127" customWidth="1"/>
    <col min="13870" max="13870" width="0" style="127" hidden="1" customWidth="1"/>
    <col min="13871" max="13873" width="8.85546875" style="127" customWidth="1"/>
    <col min="13874" max="13874" width="15.85546875" style="127" customWidth="1"/>
    <col min="13875" max="13875" width="0" style="127" hidden="1" customWidth="1"/>
    <col min="13876" max="13917" width="3" style="127" customWidth="1"/>
    <col min="13918" max="14121" width="9.140625" style="127"/>
    <col min="14122" max="14122" width="58.5703125" style="127" customWidth="1"/>
    <col min="14123" max="14123" width="12.28515625" style="127" bestFit="1" customWidth="1"/>
    <col min="14124" max="14125" width="8.85546875" style="127" customWidth="1"/>
    <col min="14126" max="14126" width="0" style="127" hidden="1" customWidth="1"/>
    <col min="14127" max="14129" width="8.85546875" style="127" customWidth="1"/>
    <col min="14130" max="14130" width="15.85546875" style="127" customWidth="1"/>
    <col min="14131" max="14131" width="0" style="127" hidden="1" customWidth="1"/>
    <col min="14132" max="14173" width="3" style="127" customWidth="1"/>
    <col min="14174" max="14377" width="9.140625" style="127"/>
    <col min="14378" max="14378" width="58.5703125" style="127" customWidth="1"/>
    <col min="14379" max="14379" width="12.28515625" style="127" bestFit="1" customWidth="1"/>
    <col min="14380" max="14381" width="8.85546875" style="127" customWidth="1"/>
    <col min="14382" max="14382" width="0" style="127" hidden="1" customWidth="1"/>
    <col min="14383" max="14385" width="8.85546875" style="127" customWidth="1"/>
    <col min="14386" max="14386" width="15.85546875" style="127" customWidth="1"/>
    <col min="14387" max="14387" width="0" style="127" hidden="1" customWidth="1"/>
    <col min="14388" max="14429" width="3" style="127" customWidth="1"/>
    <col min="14430" max="14633" width="9.140625" style="127"/>
    <col min="14634" max="14634" width="58.5703125" style="127" customWidth="1"/>
    <col min="14635" max="14635" width="12.28515625" style="127" bestFit="1" customWidth="1"/>
    <col min="14636" max="14637" width="8.85546875" style="127" customWidth="1"/>
    <col min="14638" max="14638" width="0" style="127" hidden="1" customWidth="1"/>
    <col min="14639" max="14641" width="8.85546875" style="127" customWidth="1"/>
    <col min="14642" max="14642" width="15.85546875" style="127" customWidth="1"/>
    <col min="14643" max="14643" width="0" style="127" hidden="1" customWidth="1"/>
    <col min="14644" max="14685" width="3" style="127" customWidth="1"/>
    <col min="14686" max="14889" width="9.140625" style="127"/>
    <col min="14890" max="14890" width="58.5703125" style="127" customWidth="1"/>
    <col min="14891" max="14891" width="12.28515625" style="127" bestFit="1" customWidth="1"/>
    <col min="14892" max="14893" width="8.85546875" style="127" customWidth="1"/>
    <col min="14894" max="14894" width="0" style="127" hidden="1" customWidth="1"/>
    <col min="14895" max="14897" width="8.85546875" style="127" customWidth="1"/>
    <col min="14898" max="14898" width="15.85546875" style="127" customWidth="1"/>
    <col min="14899" max="14899" width="0" style="127" hidden="1" customWidth="1"/>
    <col min="14900" max="14941" width="3" style="127" customWidth="1"/>
    <col min="14942" max="15145" width="9.140625" style="127"/>
    <col min="15146" max="15146" width="58.5703125" style="127" customWidth="1"/>
    <col min="15147" max="15147" width="12.28515625" style="127" bestFit="1" customWidth="1"/>
    <col min="15148" max="15149" width="8.85546875" style="127" customWidth="1"/>
    <col min="15150" max="15150" width="0" style="127" hidden="1" customWidth="1"/>
    <col min="15151" max="15153" width="8.85546875" style="127" customWidth="1"/>
    <col min="15154" max="15154" width="15.85546875" style="127" customWidth="1"/>
    <col min="15155" max="15155" width="0" style="127" hidden="1" customWidth="1"/>
    <col min="15156" max="15197" width="3" style="127" customWidth="1"/>
    <col min="15198" max="15401" width="9.140625" style="127"/>
    <col min="15402" max="15402" width="58.5703125" style="127" customWidth="1"/>
    <col min="15403" max="15403" width="12.28515625" style="127" bestFit="1" customWidth="1"/>
    <col min="15404" max="15405" width="8.85546875" style="127" customWidth="1"/>
    <col min="15406" max="15406" width="0" style="127" hidden="1" customWidth="1"/>
    <col min="15407" max="15409" width="8.85546875" style="127" customWidth="1"/>
    <col min="15410" max="15410" width="15.85546875" style="127" customWidth="1"/>
    <col min="15411" max="15411" width="0" style="127" hidden="1" customWidth="1"/>
    <col min="15412" max="15453" width="3" style="127" customWidth="1"/>
    <col min="15454" max="15657" width="9.140625" style="127"/>
    <col min="15658" max="15658" width="58.5703125" style="127" customWidth="1"/>
    <col min="15659" max="15659" width="12.28515625" style="127" bestFit="1" customWidth="1"/>
    <col min="15660" max="15661" width="8.85546875" style="127" customWidth="1"/>
    <col min="15662" max="15662" width="0" style="127" hidden="1" customWidth="1"/>
    <col min="15663" max="15665" width="8.85546875" style="127" customWidth="1"/>
    <col min="15666" max="15666" width="15.85546875" style="127" customWidth="1"/>
    <col min="15667" max="15667" width="0" style="127" hidden="1" customWidth="1"/>
    <col min="15668" max="15709" width="3" style="127" customWidth="1"/>
    <col min="15710" max="15913" width="9.140625" style="127"/>
    <col min="15914" max="15914" width="58.5703125" style="127" customWidth="1"/>
    <col min="15915" max="15915" width="12.28515625" style="127" bestFit="1" customWidth="1"/>
    <col min="15916" max="15917" width="8.85546875" style="127" customWidth="1"/>
    <col min="15918" max="15918" width="0" style="127" hidden="1" customWidth="1"/>
    <col min="15919" max="15921" width="8.85546875" style="127" customWidth="1"/>
    <col min="15922" max="15922" width="15.85546875" style="127" customWidth="1"/>
    <col min="15923" max="15923" width="0" style="127" hidden="1" customWidth="1"/>
    <col min="15924" max="15965" width="3" style="127" customWidth="1"/>
    <col min="15966" max="16169" width="9.140625" style="127"/>
    <col min="16170" max="16170" width="58.5703125" style="127" customWidth="1"/>
    <col min="16171" max="16171" width="12.28515625" style="127" bestFit="1" customWidth="1"/>
    <col min="16172" max="16173" width="8.85546875" style="127" customWidth="1"/>
    <col min="16174" max="16174" width="0" style="127" hidden="1" customWidth="1"/>
    <col min="16175" max="16177" width="8.85546875" style="127" customWidth="1"/>
    <col min="16178" max="16178" width="15.85546875" style="127" customWidth="1"/>
    <col min="16179" max="16179" width="0" style="127" hidden="1" customWidth="1"/>
    <col min="16180" max="16221" width="3" style="127" customWidth="1"/>
    <col min="16222" max="16384" width="9.140625" style="127"/>
  </cols>
  <sheetData>
    <row r="1" spans="1:93" ht="15" thickBot="1" x14ac:dyDescent="0.25">
      <c r="A1" s="124" t="s">
        <v>259</v>
      </c>
      <c r="B1" s="125"/>
      <c r="C1" s="125"/>
      <c r="D1" s="125"/>
      <c r="E1" s="125"/>
      <c r="F1" s="125"/>
      <c r="G1" s="125"/>
      <c r="H1" s="125"/>
      <c r="I1" s="125"/>
      <c r="J1" s="126"/>
      <c r="K1" s="126"/>
      <c r="L1" s="126"/>
      <c r="M1" s="126"/>
      <c r="N1" s="126"/>
      <c r="O1" s="126"/>
      <c r="P1" s="126"/>
      <c r="Q1" s="126"/>
      <c r="R1" s="126"/>
      <c r="S1" s="126"/>
      <c r="T1" s="126"/>
      <c r="U1" s="126"/>
      <c r="V1" s="126"/>
      <c r="W1" s="126"/>
      <c r="X1" s="126"/>
      <c r="Y1" s="126"/>
      <c r="Z1" s="126"/>
      <c r="AA1" s="126"/>
      <c r="AB1" s="126"/>
      <c r="AC1" s="126"/>
      <c r="AD1" s="126"/>
      <c r="AE1" s="126"/>
      <c r="AF1" s="126"/>
      <c r="AG1" s="126"/>
      <c r="AH1" s="126"/>
      <c r="AI1" s="126"/>
      <c r="AJ1" s="126"/>
      <c r="AK1" s="126"/>
      <c r="AL1" s="126"/>
      <c r="AM1" s="126"/>
      <c r="AN1" s="126"/>
      <c r="AO1" s="126"/>
      <c r="AP1" s="126"/>
      <c r="AQ1" s="126"/>
      <c r="AR1" s="126"/>
      <c r="AS1" s="126"/>
      <c r="AT1" s="126"/>
      <c r="AU1" s="126"/>
      <c r="AV1" s="126"/>
      <c r="AW1" s="126"/>
      <c r="AX1" s="126"/>
      <c r="AY1" s="126"/>
      <c r="AZ1" s="126"/>
      <c r="BA1" s="126"/>
      <c r="BB1" s="126"/>
      <c r="BC1" s="126"/>
      <c r="BD1" s="126"/>
      <c r="BE1" s="126"/>
      <c r="BF1" s="126"/>
      <c r="BG1" s="126"/>
      <c r="BH1" s="126"/>
      <c r="BI1" s="126"/>
      <c r="BJ1" s="126"/>
      <c r="BK1" s="126"/>
      <c r="BL1" s="126"/>
      <c r="BM1" s="126"/>
      <c r="BN1" s="126"/>
      <c r="BO1" s="126"/>
      <c r="BP1" s="126"/>
      <c r="BQ1" s="126"/>
      <c r="BR1" s="126"/>
      <c r="BS1" s="126"/>
      <c r="BT1" s="126"/>
      <c r="BU1" s="126"/>
      <c r="BV1" s="126"/>
      <c r="BW1" s="126"/>
      <c r="BX1" s="126"/>
      <c r="BY1" s="126"/>
      <c r="BZ1" s="126"/>
      <c r="CA1" s="126"/>
      <c r="CB1" s="126"/>
      <c r="CC1" s="126"/>
      <c r="CD1" s="126"/>
      <c r="CE1" s="126"/>
      <c r="CF1" s="126"/>
      <c r="CG1" s="126"/>
      <c r="CH1" s="126"/>
      <c r="CI1" s="126"/>
      <c r="CJ1" s="126"/>
      <c r="CK1" s="126"/>
      <c r="CL1" s="126"/>
      <c r="CM1" s="126"/>
      <c r="CN1" s="126"/>
      <c r="CO1" s="126"/>
    </row>
    <row r="2" spans="1:93" ht="15" thickBot="1" x14ac:dyDescent="0.25">
      <c r="A2" s="128"/>
      <c r="B2" s="129"/>
      <c r="C2" s="129"/>
      <c r="D2" s="129"/>
      <c r="E2" s="129"/>
      <c r="F2" s="129"/>
      <c r="G2" s="129"/>
      <c r="H2" s="129"/>
      <c r="I2" s="129"/>
      <c r="J2" s="177" t="s">
        <v>286</v>
      </c>
      <c r="K2" s="178"/>
      <c r="L2" s="178"/>
      <c r="M2" s="178"/>
      <c r="N2" s="178"/>
      <c r="O2" s="178"/>
      <c r="P2" s="178"/>
      <c r="Q2" s="178"/>
      <c r="R2" s="178"/>
      <c r="S2" s="178"/>
      <c r="T2" s="179"/>
      <c r="U2" s="177" t="s">
        <v>301</v>
      </c>
      <c r="V2" s="178"/>
      <c r="W2" s="178"/>
      <c r="X2" s="178"/>
      <c r="Y2" s="178"/>
      <c r="Z2" s="178"/>
      <c r="AA2" s="178"/>
      <c r="AB2" s="178"/>
      <c r="AC2" s="178"/>
      <c r="AD2" s="178"/>
      <c r="AE2" s="178"/>
      <c r="AF2" s="178"/>
      <c r="AG2" s="178"/>
      <c r="AH2" s="178"/>
      <c r="AI2" s="178"/>
      <c r="AJ2" s="178"/>
      <c r="AK2" s="178"/>
      <c r="AL2" s="178"/>
      <c r="AM2" s="178"/>
      <c r="AN2" s="178"/>
      <c r="AO2" s="178"/>
      <c r="AP2" s="178"/>
      <c r="AQ2" s="178"/>
      <c r="AR2" s="178"/>
      <c r="AS2" s="178"/>
      <c r="AT2" s="178"/>
      <c r="AU2" s="178"/>
      <c r="AV2" s="179"/>
      <c r="AW2" s="178" t="s">
        <v>314</v>
      </c>
      <c r="AX2" s="178"/>
      <c r="AY2" s="178"/>
      <c r="AZ2" s="178"/>
      <c r="BA2" s="178"/>
      <c r="BB2" s="178"/>
      <c r="BC2" s="178"/>
      <c r="BD2" s="178"/>
      <c r="BE2" s="178"/>
      <c r="BF2" s="178"/>
      <c r="BG2" s="178"/>
      <c r="BH2" s="178"/>
      <c r="BI2" s="178"/>
      <c r="BJ2" s="178"/>
      <c r="BK2" s="178"/>
      <c r="BL2" s="178"/>
      <c r="BM2" s="178"/>
      <c r="BN2" s="178"/>
      <c r="BO2" s="178"/>
      <c r="BP2" s="178"/>
      <c r="BQ2" s="178"/>
      <c r="BR2" s="178"/>
      <c r="BS2" s="178"/>
      <c r="BT2" s="178"/>
      <c r="BU2" s="178"/>
      <c r="BV2" s="178"/>
      <c r="BW2" s="178"/>
      <c r="BX2" s="178"/>
      <c r="BY2" s="178"/>
      <c r="BZ2" s="178"/>
      <c r="CA2" s="178"/>
      <c r="CB2" s="177" t="s">
        <v>315</v>
      </c>
      <c r="CC2" s="178"/>
      <c r="CD2" s="178"/>
      <c r="CE2" s="178"/>
      <c r="CF2" s="178"/>
      <c r="CG2" s="178"/>
      <c r="CH2" s="178"/>
      <c r="CI2" s="178"/>
      <c r="CJ2" s="178"/>
      <c r="CK2" s="178"/>
      <c r="CL2" s="178"/>
      <c r="CM2" s="178"/>
      <c r="CN2" s="178"/>
      <c r="CO2" s="179"/>
    </row>
    <row r="3" spans="1:93" ht="15" thickBot="1" x14ac:dyDescent="0.25">
      <c r="A3" s="130"/>
      <c r="B3" s="131"/>
      <c r="C3" s="156"/>
      <c r="D3" s="175" t="s">
        <v>254</v>
      </c>
      <c r="E3" s="176"/>
      <c r="F3" s="176"/>
      <c r="G3" s="166"/>
      <c r="H3" s="131"/>
      <c r="I3" s="131"/>
      <c r="J3" s="132" t="s">
        <v>300</v>
      </c>
      <c r="K3" s="133"/>
      <c r="L3" s="133"/>
      <c r="M3" s="133"/>
      <c r="N3" s="133"/>
      <c r="O3" s="133"/>
      <c r="P3" s="134"/>
      <c r="Q3" s="132" t="s">
        <v>303</v>
      </c>
      <c r="R3" s="133"/>
      <c r="S3" s="133"/>
      <c r="T3" s="133"/>
      <c r="U3" s="133"/>
      <c r="V3" s="133"/>
      <c r="W3" s="134"/>
      <c r="X3" s="132" t="s">
        <v>304</v>
      </c>
      <c r="Y3" s="133"/>
      <c r="Z3" s="133"/>
      <c r="AA3" s="133"/>
      <c r="AB3" s="133"/>
      <c r="AC3" s="133"/>
      <c r="AD3" s="134"/>
      <c r="AE3" s="132" t="s">
        <v>305</v>
      </c>
      <c r="AF3" s="133"/>
      <c r="AG3" s="133"/>
      <c r="AH3" s="133"/>
      <c r="AI3" s="133"/>
      <c r="AJ3" s="133"/>
      <c r="AK3" s="134"/>
      <c r="AL3" s="132" t="s">
        <v>306</v>
      </c>
      <c r="AM3" s="133"/>
      <c r="AN3" s="133"/>
      <c r="AO3" s="133"/>
      <c r="AP3" s="133"/>
      <c r="AQ3" s="133"/>
      <c r="AR3" s="134"/>
      <c r="AS3" s="132" t="s">
        <v>307</v>
      </c>
      <c r="AT3" s="133"/>
      <c r="AU3" s="133"/>
      <c r="AV3" s="133"/>
      <c r="AW3" s="133"/>
      <c r="AX3" s="133"/>
      <c r="AY3" s="134"/>
      <c r="AZ3" s="132" t="s">
        <v>308</v>
      </c>
      <c r="BA3" s="133"/>
      <c r="BB3" s="133"/>
      <c r="BC3" s="133"/>
      <c r="BD3" s="133"/>
      <c r="BE3" s="133"/>
      <c r="BF3" s="134"/>
      <c r="BG3" s="132" t="s">
        <v>309</v>
      </c>
      <c r="BH3" s="133"/>
      <c r="BI3" s="133"/>
      <c r="BJ3" s="133"/>
      <c r="BK3" s="133"/>
      <c r="BL3" s="133"/>
      <c r="BM3" s="134"/>
      <c r="BN3" s="132" t="s">
        <v>310</v>
      </c>
      <c r="BO3" s="133"/>
      <c r="BP3" s="133"/>
      <c r="BQ3" s="133"/>
      <c r="BR3" s="133"/>
      <c r="BS3" s="133"/>
      <c r="BT3" s="134"/>
      <c r="BU3" s="132" t="s">
        <v>311</v>
      </c>
      <c r="BV3" s="133"/>
      <c r="BW3" s="133"/>
      <c r="BX3" s="133"/>
      <c r="BY3" s="133"/>
      <c r="BZ3" s="133"/>
      <c r="CA3" s="134"/>
      <c r="CB3" s="132" t="s">
        <v>312</v>
      </c>
      <c r="CC3" s="133"/>
      <c r="CD3" s="133"/>
      <c r="CE3" s="133"/>
      <c r="CF3" s="133"/>
      <c r="CG3" s="133"/>
      <c r="CH3" s="134"/>
      <c r="CI3" s="132" t="s">
        <v>313</v>
      </c>
      <c r="CJ3" s="133"/>
      <c r="CK3" s="133"/>
      <c r="CL3" s="133"/>
      <c r="CM3" s="133"/>
      <c r="CN3" s="133"/>
      <c r="CO3" s="134"/>
    </row>
    <row r="4" spans="1:93" ht="32.25" thickBot="1" x14ac:dyDescent="0.25">
      <c r="A4" s="135" t="s">
        <v>255</v>
      </c>
      <c r="B4" s="135" t="s">
        <v>113</v>
      </c>
      <c r="C4" s="135" t="s">
        <v>277</v>
      </c>
      <c r="D4" s="135" t="s">
        <v>262</v>
      </c>
      <c r="E4" s="135" t="s">
        <v>261</v>
      </c>
      <c r="F4" s="135" t="s">
        <v>294</v>
      </c>
      <c r="G4" s="135" t="s">
        <v>283</v>
      </c>
      <c r="H4" s="135" t="s">
        <v>16</v>
      </c>
      <c r="I4" s="135" t="s">
        <v>256</v>
      </c>
      <c r="J4" s="157">
        <v>21</v>
      </c>
      <c r="K4" s="136">
        <f>J4+1</f>
        <v>22</v>
      </c>
      <c r="L4" s="136">
        <f>K4+1</f>
        <v>23</v>
      </c>
      <c r="M4" s="136">
        <f>L4+1</f>
        <v>24</v>
      </c>
      <c r="N4" s="136">
        <f>M4+1</f>
        <v>25</v>
      </c>
      <c r="O4" s="136">
        <f t="shared" ref="O4:AU4" si="0">N4+1</f>
        <v>26</v>
      </c>
      <c r="P4" s="136">
        <f t="shared" si="0"/>
        <v>27</v>
      </c>
      <c r="Q4" s="136">
        <f t="shared" si="0"/>
        <v>28</v>
      </c>
      <c r="R4" s="136">
        <f t="shared" si="0"/>
        <v>29</v>
      </c>
      <c r="S4" s="136">
        <f t="shared" si="0"/>
        <v>30</v>
      </c>
      <c r="T4" s="136">
        <f t="shared" si="0"/>
        <v>31</v>
      </c>
      <c r="U4" s="136">
        <v>1</v>
      </c>
      <c r="V4" s="136">
        <f t="shared" si="0"/>
        <v>2</v>
      </c>
      <c r="W4" s="136">
        <f t="shared" si="0"/>
        <v>3</v>
      </c>
      <c r="X4" s="136">
        <f t="shared" si="0"/>
        <v>4</v>
      </c>
      <c r="Y4" s="136">
        <f t="shared" si="0"/>
        <v>5</v>
      </c>
      <c r="Z4" s="136">
        <f t="shared" si="0"/>
        <v>6</v>
      </c>
      <c r="AA4" s="136">
        <f t="shared" si="0"/>
        <v>7</v>
      </c>
      <c r="AB4" s="136">
        <f t="shared" si="0"/>
        <v>8</v>
      </c>
      <c r="AC4" s="136">
        <f t="shared" si="0"/>
        <v>9</v>
      </c>
      <c r="AD4" s="136">
        <f t="shared" si="0"/>
        <v>10</v>
      </c>
      <c r="AE4" s="136">
        <f t="shared" si="0"/>
        <v>11</v>
      </c>
      <c r="AF4" s="136">
        <f t="shared" si="0"/>
        <v>12</v>
      </c>
      <c r="AG4" s="136">
        <f t="shared" si="0"/>
        <v>13</v>
      </c>
      <c r="AH4" s="136">
        <f t="shared" si="0"/>
        <v>14</v>
      </c>
      <c r="AI4" s="136">
        <f t="shared" si="0"/>
        <v>15</v>
      </c>
      <c r="AJ4" s="136">
        <f t="shared" si="0"/>
        <v>16</v>
      </c>
      <c r="AK4" s="136">
        <f t="shared" si="0"/>
        <v>17</v>
      </c>
      <c r="AL4" s="136">
        <f t="shared" si="0"/>
        <v>18</v>
      </c>
      <c r="AM4" s="136">
        <f t="shared" si="0"/>
        <v>19</v>
      </c>
      <c r="AN4" s="136">
        <f t="shared" si="0"/>
        <v>20</v>
      </c>
      <c r="AO4" s="136">
        <f t="shared" si="0"/>
        <v>21</v>
      </c>
      <c r="AP4" s="136">
        <f t="shared" si="0"/>
        <v>22</v>
      </c>
      <c r="AQ4" s="136">
        <f t="shared" si="0"/>
        <v>23</v>
      </c>
      <c r="AR4" s="136">
        <f t="shared" si="0"/>
        <v>24</v>
      </c>
      <c r="AS4" s="136">
        <f t="shared" si="0"/>
        <v>25</v>
      </c>
      <c r="AT4" s="136">
        <f t="shared" si="0"/>
        <v>26</v>
      </c>
      <c r="AU4" s="136">
        <f t="shared" si="0"/>
        <v>27</v>
      </c>
      <c r="AV4" s="136">
        <f t="shared" ref="AV4:BB4" si="1">AU4+1</f>
        <v>28</v>
      </c>
      <c r="AW4" s="136">
        <v>1</v>
      </c>
      <c r="AX4" s="136">
        <f t="shared" si="1"/>
        <v>2</v>
      </c>
      <c r="AY4" s="136">
        <f t="shared" si="1"/>
        <v>3</v>
      </c>
      <c r="AZ4" s="136">
        <f t="shared" si="1"/>
        <v>4</v>
      </c>
      <c r="BA4" s="136">
        <f t="shared" si="1"/>
        <v>5</v>
      </c>
      <c r="BB4" s="136">
        <f t="shared" si="1"/>
        <v>6</v>
      </c>
      <c r="BC4" s="136">
        <f t="shared" ref="BC4" si="2">BB4+1</f>
        <v>7</v>
      </c>
      <c r="BD4" s="136">
        <f t="shared" ref="BD4" si="3">BC4+1</f>
        <v>8</v>
      </c>
      <c r="BE4" s="136">
        <f t="shared" ref="BE4" si="4">BD4+1</f>
        <v>9</v>
      </c>
      <c r="BF4" s="136">
        <f t="shared" ref="BF4" si="5">BE4+1</f>
        <v>10</v>
      </c>
      <c r="BG4" s="136">
        <f t="shared" ref="BG4" si="6">BF4+1</f>
        <v>11</v>
      </c>
      <c r="BH4" s="136">
        <f t="shared" ref="BH4" si="7">BG4+1</f>
        <v>12</v>
      </c>
      <c r="BI4" s="136">
        <f t="shared" ref="BI4" si="8">BH4+1</f>
        <v>13</v>
      </c>
      <c r="BJ4" s="136">
        <f t="shared" ref="BJ4" si="9">BI4+1</f>
        <v>14</v>
      </c>
      <c r="BK4" s="136">
        <f t="shared" ref="BK4" si="10">BJ4+1</f>
        <v>15</v>
      </c>
      <c r="BL4" s="136">
        <f t="shared" ref="BL4" si="11">BK4+1</f>
        <v>16</v>
      </c>
      <c r="BM4" s="136">
        <f t="shared" ref="BM4" si="12">BL4+1</f>
        <v>17</v>
      </c>
      <c r="BN4" s="136">
        <f t="shared" ref="BN4" si="13">BM4+1</f>
        <v>18</v>
      </c>
      <c r="BO4" s="136">
        <f t="shared" ref="BO4" si="14">BN4+1</f>
        <v>19</v>
      </c>
      <c r="BP4" s="136">
        <f t="shared" ref="BP4" si="15">BO4+1</f>
        <v>20</v>
      </c>
      <c r="BQ4" s="136">
        <f t="shared" ref="BQ4" si="16">BP4+1</f>
        <v>21</v>
      </c>
      <c r="BR4" s="136">
        <f t="shared" ref="BR4" si="17">BQ4+1</f>
        <v>22</v>
      </c>
      <c r="BS4" s="136">
        <f t="shared" ref="BS4" si="18">BR4+1</f>
        <v>23</v>
      </c>
      <c r="BT4" s="136">
        <f t="shared" ref="BT4" si="19">BS4+1</f>
        <v>24</v>
      </c>
      <c r="BU4" s="136">
        <f t="shared" ref="BU4:BV4" si="20">BT4+1</f>
        <v>25</v>
      </c>
      <c r="BV4" s="136">
        <f t="shared" si="20"/>
        <v>26</v>
      </c>
      <c r="BW4" s="136">
        <f t="shared" ref="BW4" si="21">BV4+1</f>
        <v>27</v>
      </c>
      <c r="BX4" s="136">
        <f t="shared" ref="BX4" si="22">BW4+1</f>
        <v>28</v>
      </c>
      <c r="BY4" s="136">
        <f t="shared" ref="BY4" si="23">BX4+1</f>
        <v>29</v>
      </c>
      <c r="BZ4" s="136">
        <f t="shared" ref="BZ4" si="24">BY4+1</f>
        <v>30</v>
      </c>
      <c r="CA4" s="136">
        <f t="shared" ref="CA4" si="25">BZ4+1</f>
        <v>31</v>
      </c>
      <c r="CB4" s="136">
        <v>1</v>
      </c>
      <c r="CC4" s="136">
        <f t="shared" ref="CC4" si="26">CB4+1</f>
        <v>2</v>
      </c>
      <c r="CD4" s="136">
        <f t="shared" ref="CD4" si="27">CC4+1</f>
        <v>3</v>
      </c>
      <c r="CE4" s="136">
        <f t="shared" ref="CE4" si="28">CD4+1</f>
        <v>4</v>
      </c>
      <c r="CF4" s="136">
        <f t="shared" ref="CF4" si="29">CE4+1</f>
        <v>5</v>
      </c>
      <c r="CG4" s="136">
        <f t="shared" ref="CG4" si="30">CF4+1</f>
        <v>6</v>
      </c>
      <c r="CH4" s="136">
        <f t="shared" ref="CH4" si="31">CG4+1</f>
        <v>7</v>
      </c>
      <c r="CI4" s="136">
        <f t="shared" ref="CI4" si="32">CH4+1</f>
        <v>8</v>
      </c>
      <c r="CJ4" s="136">
        <f t="shared" ref="CJ4" si="33">CI4+1</f>
        <v>9</v>
      </c>
      <c r="CK4" s="136">
        <f t="shared" ref="CK4" si="34">CJ4+1</f>
        <v>10</v>
      </c>
      <c r="CL4" s="136">
        <f t="shared" ref="CL4" si="35">CK4+1</f>
        <v>11</v>
      </c>
      <c r="CM4" s="136">
        <f t="shared" ref="CM4" si="36">CL4+1</f>
        <v>12</v>
      </c>
      <c r="CN4" s="136">
        <f t="shared" ref="CN4" si="37">CM4+1</f>
        <v>13</v>
      </c>
      <c r="CO4" s="136">
        <f t="shared" ref="CO4" si="38">CN4+1</f>
        <v>14</v>
      </c>
    </row>
    <row r="5" spans="1:93" x14ac:dyDescent="0.2">
      <c r="A5" s="137" t="s">
        <v>284</v>
      </c>
      <c r="B5" s="158" t="s">
        <v>285</v>
      </c>
      <c r="C5" s="160"/>
      <c r="D5" s="160"/>
      <c r="E5" s="160"/>
      <c r="F5" s="159"/>
      <c r="G5" s="167"/>
      <c r="H5" s="138"/>
      <c r="I5" s="138"/>
      <c r="J5" s="139"/>
      <c r="K5" s="142"/>
      <c r="L5" s="142"/>
      <c r="M5" s="142"/>
      <c r="N5" s="142"/>
      <c r="O5" s="143"/>
      <c r="P5" s="144"/>
      <c r="Q5" s="142"/>
      <c r="R5" s="142"/>
      <c r="S5" s="142"/>
      <c r="T5" s="142"/>
      <c r="U5" s="142"/>
      <c r="V5" s="143"/>
      <c r="W5" s="144"/>
      <c r="X5" s="139"/>
      <c r="Y5" s="140"/>
      <c r="Z5" s="142"/>
      <c r="AA5" s="142"/>
      <c r="AB5" s="142"/>
      <c r="AC5" s="143"/>
      <c r="AD5" s="144"/>
      <c r="AE5" s="139"/>
      <c r="AF5" s="142"/>
      <c r="AG5" s="142"/>
      <c r="AH5" s="142"/>
      <c r="AI5" s="142"/>
      <c r="AJ5" s="143"/>
      <c r="AK5" s="144"/>
      <c r="AL5" s="171"/>
      <c r="AM5" s="171"/>
      <c r="AN5" s="171"/>
      <c r="AO5" s="171"/>
      <c r="AP5" s="171"/>
      <c r="AQ5" s="143"/>
      <c r="AR5" s="144"/>
      <c r="AS5" s="171"/>
      <c r="AT5" s="171"/>
      <c r="AU5" s="171"/>
      <c r="AV5" s="171"/>
      <c r="AW5" s="171"/>
      <c r="AX5" s="143"/>
      <c r="AY5" s="144"/>
      <c r="AZ5" s="171"/>
      <c r="BA5" s="171"/>
      <c r="BB5" s="171"/>
      <c r="BC5" s="171"/>
      <c r="BD5" s="171"/>
      <c r="BE5" s="143"/>
      <c r="BF5" s="144"/>
      <c r="BG5" s="171"/>
      <c r="BH5" s="171"/>
      <c r="BI5" s="171"/>
      <c r="BJ5" s="171"/>
      <c r="BK5" s="171"/>
      <c r="BL5" s="143"/>
      <c r="BM5" s="144"/>
      <c r="BN5" s="171"/>
      <c r="BO5" s="171"/>
      <c r="BP5" s="171"/>
      <c r="BQ5" s="171"/>
      <c r="BR5" s="171"/>
      <c r="BS5" s="143"/>
      <c r="BT5" s="144"/>
      <c r="BU5" s="139"/>
      <c r="BV5" s="142"/>
      <c r="BW5" s="142"/>
      <c r="BX5" s="142"/>
      <c r="BY5" s="142"/>
      <c r="BZ5" s="143"/>
      <c r="CA5" s="144"/>
      <c r="CB5" s="139"/>
      <c r="CC5" s="142"/>
      <c r="CD5" s="142"/>
      <c r="CE5" s="142"/>
      <c r="CF5" s="142"/>
      <c r="CG5" s="143"/>
      <c r="CH5" s="144"/>
      <c r="CI5" s="139"/>
      <c r="CJ5" s="142"/>
      <c r="CK5" s="142"/>
      <c r="CL5" s="142"/>
      <c r="CM5" s="142"/>
      <c r="CN5" s="143"/>
      <c r="CO5" s="144"/>
    </row>
    <row r="6" spans="1:93" x14ac:dyDescent="0.2">
      <c r="A6" s="137" t="s">
        <v>260</v>
      </c>
      <c r="B6" s="158" t="s">
        <v>257</v>
      </c>
      <c r="C6" s="160" t="s">
        <v>281</v>
      </c>
      <c r="D6" s="160"/>
      <c r="E6" s="160">
        <f>20*0.1</f>
        <v>2</v>
      </c>
      <c r="F6" s="159"/>
      <c r="G6" s="167">
        <f>D6/8</f>
        <v>0</v>
      </c>
      <c r="H6" s="138"/>
      <c r="I6" s="138"/>
      <c r="J6" s="139"/>
      <c r="K6" s="142"/>
      <c r="L6" s="141"/>
      <c r="M6" s="141"/>
      <c r="N6" s="141"/>
      <c r="O6" s="143"/>
      <c r="P6" s="144"/>
      <c r="Q6" s="142"/>
      <c r="R6" s="142"/>
      <c r="S6" s="142"/>
      <c r="T6" s="142"/>
      <c r="U6" s="142"/>
      <c r="V6" s="143"/>
      <c r="W6" s="144"/>
      <c r="X6" s="139"/>
      <c r="Y6" s="140"/>
      <c r="Z6" s="142"/>
      <c r="AA6" s="142"/>
      <c r="AB6" s="142"/>
      <c r="AC6" s="143"/>
      <c r="AD6" s="144"/>
      <c r="AE6" s="139"/>
      <c r="AF6" s="142"/>
      <c r="AG6" s="142"/>
      <c r="AH6" s="142"/>
      <c r="AI6" s="142"/>
      <c r="AJ6" s="143"/>
      <c r="AK6" s="144"/>
      <c r="AL6" s="139"/>
      <c r="AM6" s="142"/>
      <c r="AN6" s="142"/>
      <c r="AO6" s="142"/>
      <c r="AP6" s="142"/>
      <c r="AQ6" s="143"/>
      <c r="AR6" s="144"/>
      <c r="AS6" s="139"/>
      <c r="AT6" s="142"/>
      <c r="AU6" s="142"/>
      <c r="AV6" s="142"/>
      <c r="AW6" s="142"/>
      <c r="AX6" s="143"/>
      <c r="AY6" s="144"/>
      <c r="AZ6" s="139"/>
      <c r="BA6" s="142"/>
      <c r="BB6" s="142"/>
      <c r="BC6" s="142"/>
      <c r="BD6" s="142"/>
      <c r="BE6" s="143"/>
      <c r="BF6" s="144"/>
      <c r="BG6" s="139"/>
      <c r="BH6" s="142"/>
      <c r="BI6" s="142"/>
      <c r="BJ6" s="142"/>
      <c r="BK6" s="142"/>
      <c r="BL6" s="143"/>
      <c r="BM6" s="144"/>
      <c r="BN6" s="139"/>
      <c r="BO6" s="142"/>
      <c r="BP6" s="142"/>
      <c r="BQ6" s="142"/>
      <c r="BR6" s="142"/>
      <c r="BS6" s="143"/>
      <c r="BT6" s="144"/>
      <c r="BU6" s="139"/>
      <c r="BV6" s="142"/>
      <c r="BW6" s="142"/>
      <c r="BX6" s="142"/>
      <c r="BY6" s="142"/>
      <c r="BZ6" s="143"/>
      <c r="CA6" s="144"/>
      <c r="CB6" s="139"/>
      <c r="CC6" s="142"/>
      <c r="CD6" s="142"/>
      <c r="CE6" s="142"/>
      <c r="CF6" s="142"/>
      <c r="CG6" s="143"/>
      <c r="CH6" s="144"/>
      <c r="CI6" s="139"/>
      <c r="CJ6" s="142"/>
      <c r="CK6" s="142"/>
      <c r="CL6" s="142"/>
      <c r="CM6" s="142"/>
      <c r="CN6" s="143"/>
      <c r="CO6" s="144"/>
    </row>
    <row r="7" spans="1:93" x14ac:dyDescent="0.2">
      <c r="A7" s="137" t="s">
        <v>280</v>
      </c>
      <c r="B7" s="158" t="s">
        <v>129</v>
      </c>
      <c r="C7" s="160" t="s">
        <v>281</v>
      </c>
      <c r="D7" s="160">
        <f>20*0.5</f>
        <v>10</v>
      </c>
      <c r="E7" s="160">
        <f>20*0.5</f>
        <v>10</v>
      </c>
      <c r="F7" s="159"/>
      <c r="G7" s="167">
        <f>D7/8</f>
        <v>1.25</v>
      </c>
      <c r="H7" s="138"/>
      <c r="I7" s="138"/>
      <c r="J7" s="139"/>
      <c r="K7" s="142"/>
      <c r="L7" s="155"/>
      <c r="M7" s="155"/>
      <c r="N7" s="155"/>
      <c r="O7" s="143"/>
      <c r="P7" s="144"/>
      <c r="Q7" s="142"/>
      <c r="R7" s="142"/>
      <c r="S7" s="142"/>
      <c r="T7" s="142"/>
      <c r="U7" s="142"/>
      <c r="V7" s="143"/>
      <c r="W7" s="144"/>
      <c r="X7" s="139"/>
      <c r="Y7" s="140"/>
      <c r="Z7" s="142"/>
      <c r="AA7" s="142"/>
      <c r="AB7" s="142"/>
      <c r="AC7" s="143"/>
      <c r="AD7" s="144"/>
      <c r="AE7" s="139"/>
      <c r="AF7" s="142"/>
      <c r="AG7" s="142"/>
      <c r="AH7" s="142"/>
      <c r="AI7" s="142"/>
      <c r="AJ7" s="143"/>
      <c r="AK7" s="144"/>
      <c r="AL7" s="139"/>
      <c r="AM7" s="142"/>
      <c r="AN7" s="142"/>
      <c r="AO7" s="142"/>
      <c r="AP7" s="142"/>
      <c r="AQ7" s="143"/>
      <c r="AR7" s="144"/>
      <c r="AS7" s="139"/>
      <c r="AT7" s="142"/>
      <c r="AU7" s="142"/>
      <c r="AV7" s="142"/>
      <c r="AW7" s="142"/>
      <c r="AX7" s="143"/>
      <c r="AY7" s="144"/>
      <c r="AZ7" s="139"/>
      <c r="BA7" s="142"/>
      <c r="BB7" s="142"/>
      <c r="BC7" s="142"/>
      <c r="BD7" s="142"/>
      <c r="BE7" s="143"/>
      <c r="BF7" s="144"/>
      <c r="BG7" s="139"/>
      <c r="BH7" s="142"/>
      <c r="BI7" s="142"/>
      <c r="BJ7" s="142"/>
      <c r="BK7" s="142"/>
      <c r="BL7" s="143"/>
      <c r="BM7" s="144"/>
      <c r="BN7" s="139"/>
      <c r="BO7" s="142"/>
      <c r="BP7" s="142"/>
      <c r="BQ7" s="142"/>
      <c r="BR7" s="142"/>
      <c r="BS7" s="143"/>
      <c r="BT7" s="144"/>
      <c r="BU7" s="139"/>
      <c r="BV7" s="142"/>
      <c r="BW7" s="142"/>
      <c r="BX7" s="142"/>
      <c r="BY7" s="142"/>
      <c r="BZ7" s="143"/>
      <c r="CA7" s="144"/>
      <c r="CB7" s="139"/>
      <c r="CC7" s="142"/>
      <c r="CD7" s="142"/>
      <c r="CE7" s="142"/>
      <c r="CF7" s="142"/>
      <c r="CG7" s="143"/>
      <c r="CH7" s="144"/>
      <c r="CI7" s="139"/>
      <c r="CJ7" s="142"/>
      <c r="CK7" s="142"/>
      <c r="CL7" s="142"/>
      <c r="CM7" s="142"/>
      <c r="CN7" s="143"/>
      <c r="CO7" s="144"/>
    </row>
    <row r="8" spans="1:93" x14ac:dyDescent="0.2">
      <c r="A8" s="137" t="s">
        <v>276</v>
      </c>
      <c r="B8" s="158" t="s">
        <v>257</v>
      </c>
      <c r="C8" s="160" t="s">
        <v>281</v>
      </c>
      <c r="D8" s="160">
        <f>7*0.75</f>
        <v>5.25</v>
      </c>
      <c r="E8" s="160">
        <v>8</v>
      </c>
      <c r="F8" s="159"/>
      <c r="G8" s="167">
        <f>D8/8</f>
        <v>0.65625</v>
      </c>
      <c r="H8" s="138" t="s">
        <v>282</v>
      </c>
      <c r="I8" s="138"/>
      <c r="J8" s="139"/>
      <c r="K8" s="142"/>
      <c r="L8" s="142"/>
      <c r="M8" s="142"/>
      <c r="N8" s="142"/>
      <c r="O8" s="143"/>
      <c r="P8" s="144"/>
      <c r="Q8" s="141"/>
      <c r="R8" s="142"/>
      <c r="S8" s="142"/>
      <c r="T8" s="142"/>
      <c r="U8" s="142"/>
      <c r="V8" s="143"/>
      <c r="W8" s="144"/>
      <c r="X8" s="139"/>
      <c r="Y8" s="140"/>
      <c r="Z8" s="142"/>
      <c r="AA8" s="142"/>
      <c r="AB8" s="142"/>
      <c r="AC8" s="143"/>
      <c r="AD8" s="144"/>
      <c r="AE8" s="139"/>
      <c r="AF8" s="142"/>
      <c r="AG8" s="142"/>
      <c r="AH8" s="142"/>
      <c r="AI8" s="142"/>
      <c r="AJ8" s="143"/>
      <c r="AK8" s="144"/>
      <c r="AL8" s="139"/>
      <c r="AM8" s="142"/>
      <c r="AN8" s="142"/>
      <c r="AO8" s="142"/>
      <c r="AP8" s="142"/>
      <c r="AQ8" s="143"/>
      <c r="AR8" s="144"/>
      <c r="AS8" s="139"/>
      <c r="AT8" s="142"/>
      <c r="AU8" s="142"/>
      <c r="AV8" s="142"/>
      <c r="AW8" s="142"/>
      <c r="AX8" s="143"/>
      <c r="AY8" s="144"/>
      <c r="AZ8" s="139"/>
      <c r="BA8" s="142"/>
      <c r="BB8" s="142"/>
      <c r="BC8" s="142"/>
      <c r="BD8" s="142"/>
      <c r="BE8" s="143"/>
      <c r="BF8" s="144"/>
      <c r="BG8" s="139"/>
      <c r="BH8" s="142"/>
      <c r="BI8" s="142"/>
      <c r="BJ8" s="142"/>
      <c r="BK8" s="142"/>
      <c r="BL8" s="143"/>
      <c r="BM8" s="144"/>
      <c r="BN8" s="139"/>
      <c r="BO8" s="142"/>
      <c r="BP8" s="142"/>
      <c r="BQ8" s="142"/>
      <c r="BR8" s="142"/>
      <c r="BS8" s="143"/>
      <c r="BT8" s="144"/>
      <c r="BU8" s="139"/>
      <c r="BV8" s="142"/>
      <c r="BW8" s="142"/>
      <c r="BX8" s="142"/>
      <c r="BY8" s="142"/>
      <c r="BZ8" s="143"/>
      <c r="CA8" s="144"/>
      <c r="CB8" s="139"/>
      <c r="CC8" s="142"/>
      <c r="CD8" s="142"/>
      <c r="CE8" s="142"/>
      <c r="CF8" s="142"/>
      <c r="CG8" s="143"/>
      <c r="CH8" s="144"/>
      <c r="CI8" s="139"/>
      <c r="CJ8" s="142"/>
      <c r="CK8" s="142"/>
      <c r="CL8" s="142"/>
      <c r="CM8" s="142"/>
      <c r="CN8" s="143"/>
      <c r="CO8" s="144"/>
    </row>
    <row r="9" spans="1:93" x14ac:dyDescent="0.2">
      <c r="A9" s="137" t="s">
        <v>289</v>
      </c>
      <c r="B9" s="158" t="s">
        <v>288</v>
      </c>
      <c r="C9" s="160"/>
      <c r="D9" s="160"/>
      <c r="E9" s="160"/>
      <c r="F9" s="159">
        <v>8</v>
      </c>
      <c r="G9" s="167"/>
      <c r="H9" s="138"/>
      <c r="I9" s="138"/>
      <c r="J9" s="139"/>
      <c r="K9" s="142"/>
      <c r="L9" s="142"/>
      <c r="M9" s="142"/>
      <c r="N9" s="142"/>
      <c r="O9" s="143"/>
      <c r="P9" s="144"/>
      <c r="Q9" s="141"/>
      <c r="R9" s="142"/>
      <c r="S9" s="142"/>
      <c r="T9" s="142"/>
      <c r="U9" s="142"/>
      <c r="V9" s="143"/>
      <c r="W9" s="144"/>
      <c r="X9" s="139"/>
      <c r="Y9" s="140"/>
      <c r="Z9" s="142"/>
      <c r="AA9" s="142"/>
      <c r="AB9" s="142"/>
      <c r="AC9" s="143"/>
      <c r="AD9" s="144"/>
      <c r="AE9" s="139"/>
      <c r="AF9" s="142"/>
      <c r="AG9" s="142"/>
      <c r="AH9" s="142"/>
      <c r="AI9" s="142"/>
      <c r="AJ9" s="143"/>
      <c r="AK9" s="144"/>
      <c r="AL9" s="139"/>
      <c r="AM9" s="142"/>
      <c r="AN9" s="142"/>
      <c r="AO9" s="142"/>
      <c r="AP9" s="142"/>
      <c r="AQ9" s="143"/>
      <c r="AR9" s="144"/>
      <c r="AS9" s="139"/>
      <c r="AT9" s="142"/>
      <c r="AU9" s="142"/>
      <c r="AV9" s="142"/>
      <c r="AW9" s="142"/>
      <c r="AX9" s="143"/>
      <c r="AY9" s="144"/>
      <c r="AZ9" s="139"/>
      <c r="BA9" s="142"/>
      <c r="BB9" s="142"/>
      <c r="BC9" s="142"/>
      <c r="BD9" s="142"/>
      <c r="BE9" s="143"/>
      <c r="BF9" s="144"/>
      <c r="BG9" s="139"/>
      <c r="BH9" s="142"/>
      <c r="BI9" s="142"/>
      <c r="BJ9" s="142"/>
      <c r="BK9" s="142"/>
      <c r="BL9" s="143"/>
      <c r="BM9" s="144"/>
      <c r="BN9" s="139"/>
      <c r="BO9" s="142"/>
      <c r="BP9" s="142"/>
      <c r="BQ9" s="142"/>
      <c r="BR9" s="142"/>
      <c r="BS9" s="143"/>
      <c r="BT9" s="144"/>
      <c r="BU9" s="139"/>
      <c r="BV9" s="142"/>
      <c r="BW9" s="142"/>
      <c r="BX9" s="142"/>
      <c r="BY9" s="142"/>
      <c r="BZ9" s="143"/>
      <c r="CA9" s="144"/>
      <c r="CB9" s="139"/>
      <c r="CC9" s="142"/>
      <c r="CD9" s="142"/>
      <c r="CE9" s="142"/>
      <c r="CF9" s="142"/>
      <c r="CG9" s="143"/>
      <c r="CH9" s="144"/>
      <c r="CI9" s="139"/>
      <c r="CJ9" s="142"/>
      <c r="CK9" s="142"/>
      <c r="CL9" s="142"/>
      <c r="CM9" s="142"/>
      <c r="CN9" s="143"/>
      <c r="CO9" s="144"/>
    </row>
    <row r="10" spans="1:93" x14ac:dyDescent="0.2">
      <c r="A10" s="137" t="s">
        <v>268</v>
      </c>
      <c r="B10" s="158" t="s">
        <v>129</v>
      </c>
      <c r="C10" s="160">
        <f>7*2</f>
        <v>14</v>
      </c>
      <c r="D10" s="160">
        <v>24</v>
      </c>
      <c r="E10" s="160">
        <v>40</v>
      </c>
      <c r="F10" s="159"/>
      <c r="G10" s="167"/>
      <c r="H10" s="138"/>
      <c r="I10" s="138"/>
      <c r="J10" s="139"/>
      <c r="K10" s="142"/>
      <c r="L10" s="142"/>
      <c r="M10" s="142"/>
      <c r="N10" s="142"/>
      <c r="O10" s="143"/>
      <c r="P10" s="144"/>
      <c r="Q10" s="155"/>
      <c r="R10" s="155"/>
      <c r="S10" s="155"/>
      <c r="T10" s="155"/>
      <c r="U10" s="155"/>
      <c r="V10" s="143"/>
      <c r="W10" s="144"/>
      <c r="X10" s="139"/>
      <c r="Y10" s="140"/>
      <c r="Z10" s="142"/>
      <c r="AA10" s="142"/>
      <c r="AB10" s="142"/>
      <c r="AC10" s="143"/>
      <c r="AD10" s="144"/>
      <c r="AE10" s="139"/>
      <c r="AF10" s="142"/>
      <c r="AG10" s="142"/>
      <c r="AH10" s="142"/>
      <c r="AI10" s="142"/>
      <c r="AJ10" s="143"/>
      <c r="AK10" s="144"/>
      <c r="AL10" s="139"/>
      <c r="AM10" s="142"/>
      <c r="AN10" s="142"/>
      <c r="AO10" s="142"/>
      <c r="AP10" s="142"/>
      <c r="AQ10" s="143"/>
      <c r="AR10" s="144"/>
      <c r="AS10" s="139"/>
      <c r="AT10" s="142"/>
      <c r="AU10" s="142"/>
      <c r="AV10" s="142"/>
      <c r="AW10" s="142"/>
      <c r="AX10" s="143"/>
      <c r="AY10" s="144"/>
      <c r="AZ10" s="139"/>
      <c r="BA10" s="142"/>
      <c r="BB10" s="142"/>
      <c r="BC10" s="142"/>
      <c r="BD10" s="142"/>
      <c r="BE10" s="143"/>
      <c r="BF10" s="144"/>
      <c r="BG10" s="139"/>
      <c r="BH10" s="142"/>
      <c r="BI10" s="142"/>
      <c r="BJ10" s="142"/>
      <c r="BK10" s="142"/>
      <c r="BL10" s="143"/>
      <c r="BM10" s="144"/>
      <c r="BN10" s="139"/>
      <c r="BO10" s="142"/>
      <c r="BP10" s="142"/>
      <c r="BQ10" s="142"/>
      <c r="BR10" s="142"/>
      <c r="BS10" s="143"/>
      <c r="BT10" s="144"/>
      <c r="BU10" s="139"/>
      <c r="BV10" s="142"/>
      <c r="BW10" s="142"/>
      <c r="BX10" s="142"/>
      <c r="BY10" s="142"/>
      <c r="BZ10" s="143"/>
      <c r="CA10" s="144"/>
      <c r="CB10" s="139"/>
      <c r="CC10" s="142"/>
      <c r="CD10" s="142"/>
      <c r="CE10" s="142"/>
      <c r="CF10" s="142"/>
      <c r="CG10" s="143"/>
      <c r="CH10" s="144"/>
      <c r="CI10" s="139"/>
      <c r="CJ10" s="142"/>
      <c r="CK10" s="142"/>
      <c r="CL10" s="142"/>
      <c r="CM10" s="142"/>
      <c r="CN10" s="143"/>
      <c r="CO10" s="144"/>
    </row>
    <row r="11" spans="1:93" x14ac:dyDescent="0.2">
      <c r="A11" s="161" t="s">
        <v>278</v>
      </c>
      <c r="B11" s="162" t="s">
        <v>279</v>
      </c>
      <c r="C11" s="163">
        <v>2</v>
      </c>
      <c r="D11" s="163">
        <v>2</v>
      </c>
      <c r="E11" s="163">
        <v>4</v>
      </c>
      <c r="F11" s="164">
        <v>4</v>
      </c>
      <c r="G11" s="168"/>
      <c r="H11" s="165"/>
      <c r="I11" s="138"/>
      <c r="J11" s="139"/>
      <c r="K11" s="142"/>
      <c r="L11" s="142"/>
      <c r="M11" s="142"/>
      <c r="N11" s="142"/>
      <c r="O11" s="143"/>
      <c r="P11" s="144"/>
      <c r="Q11" s="139"/>
      <c r="R11" s="142"/>
      <c r="S11" s="142"/>
      <c r="T11" s="142"/>
      <c r="U11" s="142"/>
      <c r="V11" s="143"/>
      <c r="W11" s="144"/>
      <c r="X11" s="141"/>
      <c r="Y11" s="140"/>
      <c r="Z11" s="142"/>
      <c r="AA11" s="142"/>
      <c r="AB11" s="142"/>
      <c r="AC11" s="143"/>
      <c r="AD11" s="144"/>
      <c r="AE11" s="139"/>
      <c r="AF11" s="142"/>
      <c r="AG11" s="142"/>
      <c r="AH11" s="142"/>
      <c r="AI11" s="142"/>
      <c r="AJ11" s="143"/>
      <c r="AK11" s="144"/>
      <c r="AL11" s="139"/>
      <c r="AM11" s="142"/>
      <c r="AN11" s="142"/>
      <c r="AO11" s="142"/>
      <c r="AP11" s="142"/>
      <c r="AQ11" s="143"/>
      <c r="AR11" s="144"/>
      <c r="AS11" s="139"/>
      <c r="AT11" s="142"/>
      <c r="AU11" s="142"/>
      <c r="AV11" s="142"/>
      <c r="AW11" s="142"/>
      <c r="AX11" s="143"/>
      <c r="AY11" s="144"/>
      <c r="AZ11" s="139"/>
      <c r="BA11" s="142"/>
      <c r="BB11" s="142"/>
      <c r="BC11" s="142"/>
      <c r="BD11" s="142"/>
      <c r="BE11" s="143"/>
      <c r="BF11" s="144"/>
      <c r="BG11" s="139"/>
      <c r="BH11" s="142"/>
      <c r="BI11" s="142"/>
      <c r="BJ11" s="142"/>
      <c r="BK11" s="142"/>
      <c r="BL11" s="143"/>
      <c r="BM11" s="144"/>
      <c r="BN11" s="139"/>
      <c r="BO11" s="142"/>
      <c r="BP11" s="142"/>
      <c r="BQ11" s="142"/>
      <c r="BR11" s="142"/>
      <c r="BS11" s="143"/>
      <c r="BT11" s="144"/>
      <c r="BU11" s="139"/>
      <c r="BV11" s="142"/>
      <c r="BW11" s="142"/>
      <c r="BX11" s="142"/>
      <c r="BY11" s="142"/>
      <c r="BZ11" s="143"/>
      <c r="CA11" s="144"/>
      <c r="CB11" s="139"/>
      <c r="CC11" s="142"/>
      <c r="CD11" s="142"/>
      <c r="CE11" s="142"/>
      <c r="CF11" s="142"/>
      <c r="CG11" s="143"/>
      <c r="CH11" s="144"/>
      <c r="CI11" s="139"/>
      <c r="CJ11" s="142"/>
      <c r="CK11" s="142"/>
      <c r="CL11" s="142"/>
      <c r="CM11" s="142"/>
      <c r="CN11" s="143"/>
      <c r="CO11" s="144"/>
    </row>
    <row r="12" spans="1:93" x14ac:dyDescent="0.2">
      <c r="A12" s="137" t="s">
        <v>272</v>
      </c>
      <c r="B12" s="158" t="s">
        <v>257</v>
      </c>
      <c r="C12" s="160" t="s">
        <v>281</v>
      </c>
      <c r="D12" s="160">
        <f>21*0.5</f>
        <v>10.5</v>
      </c>
      <c r="E12" s="160">
        <v>8</v>
      </c>
      <c r="F12" s="159"/>
      <c r="G12" s="167">
        <f t="shared" ref="G12:G27" si="39">D12/8</f>
        <v>1.3125</v>
      </c>
      <c r="H12" s="138" t="s">
        <v>282</v>
      </c>
      <c r="I12" s="138"/>
      <c r="J12" s="139"/>
      <c r="K12" s="142"/>
      <c r="L12" s="142"/>
      <c r="M12" s="142"/>
      <c r="N12" s="142"/>
      <c r="O12" s="143"/>
      <c r="P12" s="144"/>
      <c r="Q12" s="139"/>
      <c r="R12" s="142"/>
      <c r="S12" s="142"/>
      <c r="T12" s="142"/>
      <c r="U12" s="142"/>
      <c r="V12" s="143"/>
      <c r="W12" s="144"/>
      <c r="X12" s="139"/>
      <c r="Y12" s="141"/>
      <c r="Z12" s="141"/>
      <c r="AA12" s="142"/>
      <c r="AB12" s="142"/>
      <c r="AC12" s="143"/>
      <c r="AD12" s="144"/>
      <c r="AE12" s="139"/>
      <c r="AF12" s="142"/>
      <c r="AG12" s="142"/>
      <c r="AH12" s="142"/>
      <c r="AI12" s="142"/>
      <c r="AJ12" s="143"/>
      <c r="AK12" s="144"/>
      <c r="AL12" s="139"/>
      <c r="AM12" s="142"/>
      <c r="AN12" s="142"/>
      <c r="AO12" s="142"/>
      <c r="AP12" s="142"/>
      <c r="AQ12" s="143"/>
      <c r="AR12" s="144"/>
      <c r="AS12" s="139"/>
      <c r="AT12" s="142"/>
      <c r="AU12" s="142"/>
      <c r="AV12" s="142"/>
      <c r="AW12" s="142"/>
      <c r="AX12" s="143"/>
      <c r="AY12" s="144"/>
      <c r="AZ12" s="139"/>
      <c r="BA12" s="142"/>
      <c r="BB12" s="142"/>
      <c r="BC12" s="142"/>
      <c r="BD12" s="142"/>
      <c r="BE12" s="143"/>
      <c r="BF12" s="144"/>
      <c r="BG12" s="139"/>
      <c r="BH12" s="142"/>
      <c r="BI12" s="142"/>
      <c r="BJ12" s="142"/>
      <c r="BK12" s="142"/>
      <c r="BL12" s="143"/>
      <c r="BM12" s="144"/>
      <c r="BN12" s="139"/>
      <c r="BO12" s="142"/>
      <c r="BP12" s="142"/>
      <c r="BQ12" s="142"/>
      <c r="BR12" s="142"/>
      <c r="BS12" s="143"/>
      <c r="BT12" s="144"/>
      <c r="BU12" s="139"/>
      <c r="BV12" s="142"/>
      <c r="BW12" s="142"/>
      <c r="BX12" s="142"/>
      <c r="BY12" s="142"/>
      <c r="BZ12" s="143"/>
      <c r="CA12" s="144"/>
      <c r="CB12" s="139"/>
      <c r="CC12" s="142"/>
      <c r="CD12" s="142"/>
      <c r="CE12" s="142"/>
      <c r="CF12" s="142"/>
      <c r="CG12" s="143"/>
      <c r="CH12" s="144"/>
      <c r="CI12" s="139"/>
      <c r="CJ12" s="142"/>
      <c r="CK12" s="142"/>
      <c r="CL12" s="142"/>
      <c r="CM12" s="142"/>
      <c r="CN12" s="143"/>
      <c r="CO12" s="144"/>
    </row>
    <row r="13" spans="1:93" x14ac:dyDescent="0.2">
      <c r="A13" s="137" t="s">
        <v>290</v>
      </c>
      <c r="B13" s="158" t="s">
        <v>288</v>
      </c>
      <c r="C13" s="160"/>
      <c r="D13" s="160"/>
      <c r="E13" s="160"/>
      <c r="F13" s="159">
        <v>16</v>
      </c>
      <c r="G13" s="167"/>
      <c r="H13" s="138"/>
      <c r="I13" s="138"/>
      <c r="J13" s="139"/>
      <c r="K13" s="142"/>
      <c r="L13" s="142"/>
      <c r="M13" s="142"/>
      <c r="N13" s="142"/>
      <c r="O13" s="143"/>
      <c r="P13" s="144"/>
      <c r="Q13" s="139"/>
      <c r="R13" s="142"/>
      <c r="S13" s="142"/>
      <c r="T13" s="142"/>
      <c r="U13" s="142"/>
      <c r="V13" s="143"/>
      <c r="W13" s="144"/>
      <c r="X13" s="139"/>
      <c r="Y13" s="141"/>
      <c r="Z13" s="141"/>
      <c r="AA13" s="142"/>
      <c r="AB13" s="142"/>
      <c r="AC13" s="143"/>
      <c r="AD13" s="144"/>
      <c r="AE13" s="139"/>
      <c r="AF13" s="142"/>
      <c r="AG13" s="142"/>
      <c r="AH13" s="142"/>
      <c r="AI13" s="142"/>
      <c r="AJ13" s="143"/>
      <c r="AK13" s="144"/>
      <c r="AL13" s="139"/>
      <c r="AM13" s="142"/>
      <c r="AN13" s="142"/>
      <c r="AO13" s="142"/>
      <c r="AP13" s="142"/>
      <c r="AQ13" s="143"/>
      <c r="AR13" s="144"/>
      <c r="AS13" s="139"/>
      <c r="AT13" s="142"/>
      <c r="AU13" s="142"/>
      <c r="AV13" s="142"/>
      <c r="AW13" s="142"/>
      <c r="AX13" s="143"/>
      <c r="AY13" s="144"/>
      <c r="AZ13" s="139"/>
      <c r="BA13" s="142"/>
      <c r="BB13" s="142"/>
      <c r="BC13" s="142"/>
      <c r="BD13" s="142"/>
      <c r="BE13" s="143"/>
      <c r="BF13" s="144"/>
      <c r="BG13" s="139"/>
      <c r="BH13" s="142"/>
      <c r="BI13" s="142"/>
      <c r="BJ13" s="142"/>
      <c r="BK13" s="142"/>
      <c r="BL13" s="143"/>
      <c r="BM13" s="144"/>
      <c r="BN13" s="139"/>
      <c r="BO13" s="142"/>
      <c r="BP13" s="142"/>
      <c r="BQ13" s="142"/>
      <c r="BR13" s="142"/>
      <c r="BS13" s="143"/>
      <c r="BT13" s="144"/>
      <c r="BU13" s="139"/>
      <c r="BV13" s="142"/>
      <c r="BW13" s="142"/>
      <c r="BX13" s="142"/>
      <c r="BY13" s="142"/>
      <c r="BZ13" s="143"/>
      <c r="CA13" s="144"/>
      <c r="CB13" s="139"/>
      <c r="CC13" s="142"/>
      <c r="CD13" s="142"/>
      <c r="CE13" s="142"/>
      <c r="CF13" s="142"/>
      <c r="CG13" s="143"/>
      <c r="CH13" s="144"/>
      <c r="CI13" s="139"/>
      <c r="CJ13" s="142"/>
      <c r="CK13" s="142"/>
      <c r="CL13" s="142"/>
      <c r="CM13" s="142"/>
      <c r="CN13" s="143"/>
      <c r="CO13" s="144"/>
    </row>
    <row r="14" spans="1:93" x14ac:dyDescent="0.2">
      <c r="A14" s="137" t="s">
        <v>264</v>
      </c>
      <c r="B14" s="158" t="s">
        <v>129</v>
      </c>
      <c r="C14" s="160">
        <f>21*0.5</f>
        <v>10.5</v>
      </c>
      <c r="D14" s="160">
        <f>19*0.25</f>
        <v>4.75</v>
      </c>
      <c r="E14" s="160">
        <f>19*0.1</f>
        <v>1.9000000000000001</v>
      </c>
      <c r="F14" s="159"/>
      <c r="G14" s="167"/>
      <c r="H14" s="138"/>
      <c r="I14" s="138"/>
      <c r="J14" s="139"/>
      <c r="K14" s="142"/>
      <c r="L14" s="142"/>
      <c r="M14" s="142"/>
      <c r="N14" s="142"/>
      <c r="O14" s="143"/>
      <c r="P14" s="144"/>
      <c r="Q14" s="139"/>
      <c r="R14" s="142"/>
      <c r="S14" s="142"/>
      <c r="T14" s="142"/>
      <c r="U14" s="142"/>
      <c r="V14" s="143"/>
      <c r="W14" s="144"/>
      <c r="X14" s="139"/>
      <c r="Y14" s="155"/>
      <c r="Z14" s="155"/>
      <c r="AA14" s="155"/>
      <c r="AB14" s="155"/>
      <c r="AC14" s="143"/>
      <c r="AD14" s="144"/>
      <c r="AE14" s="139"/>
      <c r="AF14" s="142"/>
      <c r="AG14" s="142"/>
      <c r="AH14" s="142"/>
      <c r="AI14" s="142"/>
      <c r="AJ14" s="143"/>
      <c r="AK14" s="144"/>
      <c r="AL14" s="139"/>
      <c r="AM14" s="142"/>
      <c r="AN14" s="142"/>
      <c r="AO14" s="142"/>
      <c r="AP14" s="142"/>
      <c r="AQ14" s="143"/>
      <c r="AR14" s="144"/>
      <c r="AS14" s="139"/>
      <c r="AT14" s="142"/>
      <c r="AU14" s="142"/>
      <c r="AV14" s="142"/>
      <c r="AW14" s="142"/>
      <c r="AX14" s="143"/>
      <c r="AY14" s="144"/>
      <c r="AZ14" s="139"/>
      <c r="BA14" s="142"/>
      <c r="BB14" s="142"/>
      <c r="BC14" s="142"/>
      <c r="BD14" s="142"/>
      <c r="BE14" s="143"/>
      <c r="BF14" s="144"/>
      <c r="BG14" s="139"/>
      <c r="BH14" s="142"/>
      <c r="BI14" s="142"/>
      <c r="BJ14" s="142"/>
      <c r="BK14" s="142"/>
      <c r="BL14" s="143"/>
      <c r="BM14" s="144"/>
      <c r="BN14" s="139"/>
      <c r="BO14" s="142"/>
      <c r="BP14" s="142"/>
      <c r="BQ14" s="142"/>
      <c r="BR14" s="142"/>
      <c r="BS14" s="143"/>
      <c r="BT14" s="144"/>
      <c r="BU14" s="139"/>
      <c r="BV14" s="142"/>
      <c r="BW14" s="142"/>
      <c r="BX14" s="142"/>
      <c r="BY14" s="142"/>
      <c r="BZ14" s="143"/>
      <c r="CA14" s="144"/>
      <c r="CB14" s="139"/>
      <c r="CC14" s="142"/>
      <c r="CD14" s="142"/>
      <c r="CE14" s="142"/>
      <c r="CF14" s="142"/>
      <c r="CG14" s="143"/>
      <c r="CH14" s="144"/>
      <c r="CI14" s="139"/>
      <c r="CJ14" s="142"/>
      <c r="CK14" s="142"/>
      <c r="CL14" s="142"/>
      <c r="CM14" s="142"/>
      <c r="CN14" s="143"/>
      <c r="CO14" s="144"/>
    </row>
    <row r="15" spans="1:93" x14ac:dyDescent="0.2">
      <c r="A15" s="137" t="s">
        <v>275</v>
      </c>
      <c r="B15" s="158" t="s">
        <v>257</v>
      </c>
      <c r="C15" s="160" t="s">
        <v>281</v>
      </c>
      <c r="D15" s="160">
        <f>19*0.5</f>
        <v>9.5</v>
      </c>
      <c r="E15" s="160">
        <v>4</v>
      </c>
      <c r="F15" s="174"/>
      <c r="G15" s="167">
        <f t="shared" si="39"/>
        <v>1.1875</v>
      </c>
      <c r="H15" s="138"/>
      <c r="I15" s="138"/>
      <c r="J15" s="139"/>
      <c r="K15" s="142"/>
      <c r="L15" s="142"/>
      <c r="M15" s="142"/>
      <c r="N15" s="142"/>
      <c r="O15" s="143"/>
      <c r="P15" s="144"/>
      <c r="Q15" s="139"/>
      <c r="R15" s="142"/>
      <c r="S15" s="142"/>
      <c r="T15" s="142"/>
      <c r="U15" s="142"/>
      <c r="V15" s="143"/>
      <c r="W15" s="144"/>
      <c r="X15" s="139"/>
      <c r="Y15" s="140"/>
      <c r="Z15" s="142"/>
      <c r="AA15" s="141"/>
      <c r="AB15" s="141"/>
      <c r="AC15" s="143"/>
      <c r="AD15" s="144"/>
      <c r="AE15" s="139"/>
      <c r="AF15" s="142"/>
      <c r="AG15" s="142"/>
      <c r="AH15" s="142"/>
      <c r="AI15" s="142"/>
      <c r="AJ15" s="143"/>
      <c r="AK15" s="144"/>
      <c r="AL15" s="139"/>
      <c r="AM15" s="142"/>
      <c r="AN15" s="142"/>
      <c r="AO15" s="142"/>
      <c r="AP15" s="142"/>
      <c r="AQ15" s="143"/>
      <c r="AR15" s="144"/>
      <c r="AS15" s="139"/>
      <c r="AT15" s="142"/>
      <c r="AU15" s="142"/>
      <c r="AV15" s="142"/>
      <c r="AW15" s="142"/>
      <c r="AX15" s="143"/>
      <c r="AY15" s="144"/>
      <c r="AZ15" s="139"/>
      <c r="BA15" s="142"/>
      <c r="BB15" s="142"/>
      <c r="BC15" s="142"/>
      <c r="BD15" s="142"/>
      <c r="BE15" s="143"/>
      <c r="BF15" s="144"/>
      <c r="BG15" s="139"/>
      <c r="BH15" s="142"/>
      <c r="BI15" s="142"/>
      <c r="BJ15" s="142"/>
      <c r="BK15" s="142"/>
      <c r="BL15" s="143"/>
      <c r="BM15" s="144"/>
      <c r="BN15" s="139"/>
      <c r="BO15" s="142"/>
      <c r="BP15" s="142"/>
      <c r="BQ15" s="142"/>
      <c r="BR15" s="142"/>
      <c r="BS15" s="143"/>
      <c r="BT15" s="144"/>
      <c r="BU15" s="139"/>
      <c r="BV15" s="142"/>
      <c r="BW15" s="142"/>
      <c r="BX15" s="142"/>
      <c r="BY15" s="142"/>
      <c r="BZ15" s="143"/>
      <c r="CA15" s="144"/>
      <c r="CB15" s="139"/>
      <c r="CC15" s="142"/>
      <c r="CD15" s="142"/>
      <c r="CE15" s="142"/>
      <c r="CF15" s="142"/>
      <c r="CG15" s="143"/>
      <c r="CH15" s="144"/>
      <c r="CI15" s="139"/>
      <c r="CJ15" s="142"/>
      <c r="CK15" s="142"/>
      <c r="CL15" s="142"/>
      <c r="CM15" s="142"/>
      <c r="CN15" s="143"/>
      <c r="CO15" s="144"/>
    </row>
    <row r="16" spans="1:93" x14ac:dyDescent="0.2">
      <c r="A16" s="137" t="s">
        <v>291</v>
      </c>
      <c r="B16" s="158" t="s">
        <v>288</v>
      </c>
      <c r="C16" s="160"/>
      <c r="D16" s="160"/>
      <c r="E16" s="160"/>
      <c r="F16" s="159">
        <v>16</v>
      </c>
      <c r="G16" s="167"/>
      <c r="H16" s="138"/>
      <c r="I16" s="138"/>
      <c r="J16" s="139"/>
      <c r="K16" s="142"/>
      <c r="L16" s="142"/>
      <c r="M16" s="142"/>
      <c r="N16" s="142"/>
      <c r="O16" s="143"/>
      <c r="P16" s="144"/>
      <c r="Q16" s="139"/>
      <c r="R16" s="142"/>
      <c r="S16" s="142"/>
      <c r="T16" s="142"/>
      <c r="U16" s="142"/>
      <c r="V16" s="143"/>
      <c r="W16" s="144"/>
      <c r="X16" s="139"/>
      <c r="Y16" s="140"/>
      <c r="Z16" s="142"/>
      <c r="AA16" s="141"/>
      <c r="AB16" s="141"/>
      <c r="AC16" s="143"/>
      <c r="AD16" s="144"/>
      <c r="AE16" s="145"/>
      <c r="AF16" s="142"/>
      <c r="AG16" s="142"/>
      <c r="AH16" s="142"/>
      <c r="AI16" s="142"/>
      <c r="AJ16" s="143"/>
      <c r="AK16" s="144"/>
      <c r="AL16" s="139"/>
      <c r="AM16" s="142"/>
      <c r="AN16" s="142"/>
      <c r="AO16" s="142"/>
      <c r="AP16" s="142"/>
      <c r="AQ16" s="143"/>
      <c r="AR16" s="144"/>
      <c r="AS16" s="139"/>
      <c r="AT16" s="142"/>
      <c r="AU16" s="142"/>
      <c r="AV16" s="142"/>
      <c r="AW16" s="142"/>
      <c r="AX16" s="143"/>
      <c r="AY16" s="144"/>
      <c r="AZ16" s="139"/>
      <c r="BA16" s="142"/>
      <c r="BB16" s="142"/>
      <c r="BC16" s="142"/>
      <c r="BD16" s="142"/>
      <c r="BE16" s="143"/>
      <c r="BF16" s="144"/>
      <c r="BG16" s="139"/>
      <c r="BH16" s="142"/>
      <c r="BI16" s="142"/>
      <c r="BJ16" s="142"/>
      <c r="BK16" s="142"/>
      <c r="BL16" s="143"/>
      <c r="BM16" s="144"/>
      <c r="BN16" s="139"/>
      <c r="BO16" s="142"/>
      <c r="BP16" s="142"/>
      <c r="BQ16" s="142"/>
      <c r="BR16" s="142"/>
      <c r="BS16" s="143"/>
      <c r="BT16" s="144"/>
      <c r="BU16" s="139"/>
      <c r="BV16" s="142"/>
      <c r="BW16" s="142"/>
      <c r="BX16" s="142"/>
      <c r="BY16" s="142"/>
      <c r="BZ16" s="143"/>
      <c r="CA16" s="144"/>
      <c r="CB16" s="139"/>
      <c r="CC16" s="142"/>
      <c r="CD16" s="142"/>
      <c r="CE16" s="142"/>
      <c r="CF16" s="142"/>
      <c r="CG16" s="143"/>
      <c r="CH16" s="144"/>
      <c r="CI16" s="139"/>
      <c r="CJ16" s="142"/>
      <c r="CK16" s="142"/>
      <c r="CL16" s="142"/>
      <c r="CM16" s="142"/>
      <c r="CN16" s="143"/>
      <c r="CO16" s="144"/>
    </row>
    <row r="17" spans="1:94" x14ac:dyDescent="0.2">
      <c r="A17" s="137" t="s">
        <v>267</v>
      </c>
      <c r="B17" s="158" t="s">
        <v>129</v>
      </c>
      <c r="C17" s="160">
        <f>19*0.5</f>
        <v>9.5</v>
      </c>
      <c r="D17" s="160">
        <f>19*0.25</f>
        <v>4.75</v>
      </c>
      <c r="E17" s="160">
        <f>19*0.1</f>
        <v>1.9000000000000001</v>
      </c>
      <c r="F17" s="159"/>
      <c r="G17" s="167"/>
      <c r="H17" s="138"/>
      <c r="I17" s="138"/>
      <c r="J17" s="139"/>
      <c r="K17" s="142"/>
      <c r="L17" s="142"/>
      <c r="M17" s="142"/>
      <c r="N17" s="142"/>
      <c r="O17" s="143"/>
      <c r="P17" s="144"/>
      <c r="Q17" s="139"/>
      <c r="R17" s="142"/>
      <c r="S17" s="142"/>
      <c r="T17" s="142"/>
      <c r="U17" s="142"/>
      <c r="V17" s="143"/>
      <c r="W17" s="144"/>
      <c r="X17" s="139"/>
      <c r="Y17" s="140"/>
      <c r="Z17" s="142"/>
      <c r="AA17" s="155"/>
      <c r="AB17" s="155"/>
      <c r="AC17" s="143"/>
      <c r="AD17" s="144"/>
      <c r="AE17" s="155"/>
      <c r="AF17" s="155"/>
      <c r="AG17" s="142"/>
      <c r="AH17" s="142"/>
      <c r="AI17" s="142"/>
      <c r="AJ17" s="143"/>
      <c r="AK17" s="144"/>
      <c r="AL17" s="139"/>
      <c r="AM17" s="142"/>
      <c r="AN17" s="142"/>
      <c r="AO17" s="142"/>
      <c r="AP17" s="142"/>
      <c r="AQ17" s="143"/>
      <c r="AR17" s="144"/>
      <c r="AS17" s="139"/>
      <c r="AT17" s="142"/>
      <c r="AU17" s="142"/>
      <c r="AV17" s="142"/>
      <c r="AW17" s="142"/>
      <c r="AX17" s="143"/>
      <c r="AY17" s="144"/>
      <c r="AZ17" s="139"/>
      <c r="BA17" s="142"/>
      <c r="BB17" s="142"/>
      <c r="BC17" s="142"/>
      <c r="BD17" s="142"/>
      <c r="BE17" s="143"/>
      <c r="BF17" s="144"/>
      <c r="BG17" s="139"/>
      <c r="BH17" s="142"/>
      <c r="BI17" s="142"/>
      <c r="BJ17" s="142"/>
      <c r="BK17" s="142"/>
      <c r="BL17" s="143"/>
      <c r="BM17" s="144"/>
      <c r="BN17" s="139"/>
      <c r="BO17" s="142"/>
      <c r="BP17" s="142"/>
      <c r="BQ17" s="142"/>
      <c r="BR17" s="142"/>
      <c r="BS17" s="143"/>
      <c r="BT17" s="144"/>
      <c r="BU17" s="139"/>
      <c r="BV17" s="142"/>
      <c r="BW17" s="142"/>
      <c r="BX17" s="142"/>
      <c r="BY17" s="142"/>
      <c r="BZ17" s="143"/>
      <c r="CA17" s="144"/>
      <c r="CB17" s="139"/>
      <c r="CC17" s="142"/>
      <c r="CD17" s="142"/>
      <c r="CE17" s="142"/>
      <c r="CF17" s="142"/>
      <c r="CG17" s="143"/>
      <c r="CH17" s="144"/>
      <c r="CI17" s="139"/>
      <c r="CJ17" s="142"/>
      <c r="CK17" s="142"/>
      <c r="CL17" s="142"/>
      <c r="CM17" s="142"/>
      <c r="CN17" s="143"/>
      <c r="CO17" s="144"/>
    </row>
    <row r="18" spans="1:94" x14ac:dyDescent="0.2">
      <c r="A18" s="137" t="s">
        <v>271</v>
      </c>
      <c r="B18" s="158" t="s">
        <v>257</v>
      </c>
      <c r="C18" s="160" t="s">
        <v>281</v>
      </c>
      <c r="D18" s="160">
        <f>(39+25)*0.5</f>
        <v>32</v>
      </c>
      <c r="E18" s="160">
        <v>8</v>
      </c>
      <c r="F18" s="159"/>
      <c r="G18" s="167">
        <f t="shared" si="39"/>
        <v>4</v>
      </c>
      <c r="H18" s="138" t="s">
        <v>298</v>
      </c>
      <c r="I18" s="138"/>
      <c r="J18" s="139"/>
      <c r="K18" s="142"/>
      <c r="L18" s="142"/>
      <c r="M18" s="142"/>
      <c r="N18" s="142"/>
      <c r="O18" s="143"/>
      <c r="P18" s="144"/>
      <c r="Q18" s="139"/>
      <c r="R18" s="142"/>
      <c r="S18" s="142"/>
      <c r="T18" s="142"/>
      <c r="U18" s="142"/>
      <c r="V18" s="143"/>
      <c r="W18" s="144"/>
      <c r="X18" s="139"/>
      <c r="Y18" s="140"/>
      <c r="Z18" s="142"/>
      <c r="AA18" s="142"/>
      <c r="AB18" s="142"/>
      <c r="AC18" s="143"/>
      <c r="AD18" s="144"/>
      <c r="AE18" s="141"/>
      <c r="AF18" s="141"/>
      <c r="AG18" s="141"/>
      <c r="AH18" s="141"/>
      <c r="AI18" s="142"/>
      <c r="AJ18" s="143"/>
      <c r="AK18" s="144"/>
      <c r="AL18" s="142"/>
      <c r="AM18" s="142"/>
      <c r="AN18" s="142"/>
      <c r="AO18" s="142"/>
      <c r="AP18" s="142"/>
      <c r="AQ18" s="143"/>
      <c r="AR18" s="144"/>
      <c r="AS18" s="139"/>
      <c r="AT18" s="142"/>
      <c r="AU18" s="142"/>
      <c r="AV18" s="142"/>
      <c r="AW18" s="142"/>
      <c r="AX18" s="143"/>
      <c r="AY18" s="144"/>
      <c r="AZ18" s="139"/>
      <c r="BA18" s="142"/>
      <c r="BB18" s="142"/>
      <c r="BC18" s="142"/>
      <c r="BD18" s="142"/>
      <c r="BE18" s="143"/>
      <c r="BF18" s="144"/>
      <c r="BG18" s="139"/>
      <c r="BH18" s="142"/>
      <c r="BI18" s="142"/>
      <c r="BJ18" s="142"/>
      <c r="BK18" s="142"/>
      <c r="BL18" s="143"/>
      <c r="BM18" s="144"/>
      <c r="BN18" s="139"/>
      <c r="BO18" s="142"/>
      <c r="BP18" s="142"/>
      <c r="BQ18" s="142"/>
      <c r="BR18" s="142"/>
      <c r="BS18" s="143"/>
      <c r="BT18" s="144"/>
      <c r="BU18" s="139"/>
      <c r="BV18" s="142"/>
      <c r="BW18" s="142"/>
      <c r="BX18" s="142"/>
      <c r="BY18" s="142"/>
      <c r="BZ18" s="143"/>
      <c r="CA18" s="144"/>
      <c r="CB18" s="139"/>
      <c r="CC18" s="142"/>
      <c r="CD18" s="142"/>
      <c r="CE18" s="142"/>
      <c r="CF18" s="142"/>
      <c r="CG18" s="143"/>
      <c r="CH18" s="144"/>
      <c r="CI18" s="139"/>
      <c r="CJ18" s="142"/>
      <c r="CK18" s="142"/>
      <c r="CL18" s="142"/>
      <c r="CM18" s="142"/>
      <c r="CN18" s="143"/>
      <c r="CO18" s="144"/>
    </row>
    <row r="19" spans="1:94" x14ac:dyDescent="0.2">
      <c r="A19" s="137" t="s">
        <v>293</v>
      </c>
      <c r="B19" s="158" t="s">
        <v>288</v>
      </c>
      <c r="C19" s="160"/>
      <c r="D19" s="160"/>
      <c r="E19" s="160"/>
      <c r="F19" s="159">
        <v>32</v>
      </c>
      <c r="G19" s="167"/>
      <c r="H19" s="138"/>
      <c r="I19" s="138"/>
      <c r="J19" s="139"/>
      <c r="K19" s="142"/>
      <c r="L19" s="142"/>
      <c r="M19" s="142"/>
      <c r="N19" s="142"/>
      <c r="O19" s="143"/>
      <c r="P19" s="144"/>
      <c r="Q19" s="139"/>
      <c r="R19" s="142"/>
      <c r="S19" s="142"/>
      <c r="T19" s="142"/>
      <c r="U19" s="142"/>
      <c r="V19" s="143"/>
      <c r="W19" s="144"/>
      <c r="X19" s="139"/>
      <c r="Y19" s="140"/>
      <c r="Z19" s="142"/>
      <c r="AA19" s="142"/>
      <c r="AB19" s="142"/>
      <c r="AC19" s="143"/>
      <c r="AD19" s="144"/>
      <c r="AE19" s="141"/>
      <c r="AF19" s="141"/>
      <c r="AG19" s="141"/>
      <c r="AH19" s="141"/>
      <c r="AI19" s="142"/>
      <c r="AJ19" s="143"/>
      <c r="AK19" s="144"/>
      <c r="AL19" s="142"/>
      <c r="AM19" s="142"/>
      <c r="AN19" s="142"/>
      <c r="AO19" s="142"/>
      <c r="AP19" s="142"/>
      <c r="AQ19" s="143"/>
      <c r="AR19" s="144"/>
      <c r="AS19" s="139"/>
      <c r="AT19" s="142"/>
      <c r="AU19" s="142"/>
      <c r="AV19" s="142"/>
      <c r="AW19" s="142"/>
      <c r="AX19" s="143"/>
      <c r="AY19" s="144"/>
      <c r="AZ19" s="139"/>
      <c r="BA19" s="142"/>
      <c r="BB19" s="142"/>
      <c r="BC19" s="142"/>
      <c r="BD19" s="142"/>
      <c r="BE19" s="143"/>
      <c r="BF19" s="144"/>
      <c r="BG19" s="139"/>
      <c r="BH19" s="142"/>
      <c r="BI19" s="142"/>
      <c r="BJ19" s="142"/>
      <c r="BK19" s="142"/>
      <c r="BL19" s="143"/>
      <c r="BM19" s="144"/>
      <c r="BN19" s="139"/>
      <c r="BO19" s="142"/>
      <c r="BP19" s="142"/>
      <c r="BQ19" s="142"/>
      <c r="BR19" s="142"/>
      <c r="BS19" s="143"/>
      <c r="BT19" s="144"/>
      <c r="BU19" s="139"/>
      <c r="BV19" s="142"/>
      <c r="BW19" s="142"/>
      <c r="BX19" s="142"/>
      <c r="BY19" s="142"/>
      <c r="BZ19" s="143"/>
      <c r="CA19" s="144"/>
      <c r="CB19" s="139"/>
      <c r="CC19" s="142"/>
      <c r="CD19" s="142"/>
      <c r="CE19" s="142"/>
      <c r="CF19" s="142"/>
      <c r="CG19" s="143"/>
      <c r="CH19" s="144"/>
      <c r="CI19" s="139"/>
      <c r="CJ19" s="142"/>
      <c r="CK19" s="142"/>
      <c r="CL19" s="142"/>
      <c r="CM19" s="142"/>
      <c r="CN19" s="143"/>
      <c r="CO19" s="144"/>
    </row>
    <row r="20" spans="1:94" x14ac:dyDescent="0.2">
      <c r="A20" s="137" t="s">
        <v>263</v>
      </c>
      <c r="B20" s="158" t="s">
        <v>129</v>
      </c>
      <c r="C20" s="160">
        <f>64*0.5</f>
        <v>32</v>
      </c>
      <c r="D20" s="160">
        <f>64*0.25</f>
        <v>16</v>
      </c>
      <c r="E20" s="160">
        <f>64*0.1</f>
        <v>6.4</v>
      </c>
      <c r="F20" s="159"/>
      <c r="G20" s="167"/>
      <c r="H20" s="138"/>
      <c r="I20" s="138"/>
      <c r="J20" s="139"/>
      <c r="K20" s="142"/>
      <c r="L20" s="142"/>
      <c r="M20" s="142"/>
      <c r="N20" s="142"/>
      <c r="O20" s="143"/>
      <c r="P20" s="144"/>
      <c r="Q20" s="139"/>
      <c r="R20" s="142"/>
      <c r="S20" s="142"/>
      <c r="T20" s="142"/>
      <c r="U20" s="142"/>
      <c r="V20" s="143"/>
      <c r="W20" s="144"/>
      <c r="X20" s="139"/>
      <c r="Y20" s="140"/>
      <c r="Z20" s="142"/>
      <c r="AA20" s="142"/>
      <c r="AB20" s="142"/>
      <c r="AC20" s="143"/>
      <c r="AD20" s="144"/>
      <c r="AE20" s="155"/>
      <c r="AF20" s="155"/>
      <c r="AG20" s="155"/>
      <c r="AH20" s="155"/>
      <c r="AI20" s="155"/>
      <c r="AJ20" s="143"/>
      <c r="AK20" s="144"/>
      <c r="AL20" s="155"/>
      <c r="AM20" s="142"/>
      <c r="AN20" s="142"/>
      <c r="AO20" s="142"/>
      <c r="AP20" s="142"/>
      <c r="AQ20" s="143"/>
      <c r="AR20" s="144"/>
      <c r="AS20" s="139"/>
      <c r="AT20" s="142"/>
      <c r="AU20" s="142"/>
      <c r="AV20" s="142"/>
      <c r="AW20" s="142"/>
      <c r="AX20" s="143"/>
      <c r="AY20" s="144"/>
      <c r="AZ20" s="139"/>
      <c r="BA20" s="142"/>
      <c r="BB20" s="142"/>
      <c r="BC20" s="142"/>
      <c r="BD20" s="142"/>
      <c r="BE20" s="143"/>
      <c r="BF20" s="144"/>
      <c r="BG20" s="139"/>
      <c r="BH20" s="142"/>
      <c r="BI20" s="142"/>
      <c r="BJ20" s="142"/>
      <c r="BK20" s="142"/>
      <c r="BL20" s="143"/>
      <c r="BM20" s="144"/>
      <c r="BN20" s="139"/>
      <c r="BO20" s="142"/>
      <c r="BP20" s="142"/>
      <c r="BQ20" s="142"/>
      <c r="BR20" s="142"/>
      <c r="BS20" s="143"/>
      <c r="BT20" s="144"/>
      <c r="BU20" s="139"/>
      <c r="BV20" s="142"/>
      <c r="BW20" s="142"/>
      <c r="BX20" s="142"/>
      <c r="BY20" s="142"/>
      <c r="BZ20" s="143"/>
      <c r="CA20" s="144"/>
      <c r="CB20" s="139"/>
      <c r="CC20" s="142"/>
      <c r="CD20" s="142"/>
      <c r="CE20" s="142"/>
      <c r="CF20" s="142"/>
      <c r="CG20" s="143"/>
      <c r="CH20" s="144"/>
      <c r="CI20" s="139"/>
      <c r="CJ20" s="142"/>
      <c r="CK20" s="142"/>
      <c r="CL20" s="142"/>
      <c r="CM20" s="142"/>
      <c r="CN20" s="143"/>
      <c r="CO20" s="144"/>
    </row>
    <row r="21" spans="1:94" x14ac:dyDescent="0.2">
      <c r="A21" s="137" t="s">
        <v>274</v>
      </c>
      <c r="B21" s="158" t="s">
        <v>257</v>
      </c>
      <c r="C21" s="160" t="s">
        <v>281</v>
      </c>
      <c r="D21" s="160">
        <f>(40+11)*0.5</f>
        <v>25.5</v>
      </c>
      <c r="E21" s="160">
        <v>8</v>
      </c>
      <c r="F21" s="159">
        <v>16</v>
      </c>
      <c r="G21" s="167">
        <f>D21/8</f>
        <v>3.1875</v>
      </c>
      <c r="H21" s="138"/>
      <c r="I21" s="138"/>
      <c r="J21" s="139"/>
      <c r="K21" s="142"/>
      <c r="L21" s="142"/>
      <c r="M21" s="142"/>
      <c r="N21" s="142"/>
      <c r="O21" s="143"/>
      <c r="P21" s="144"/>
      <c r="Q21" s="139"/>
      <c r="R21" s="142"/>
      <c r="S21" s="142"/>
      <c r="T21" s="142"/>
      <c r="U21" s="142"/>
      <c r="V21" s="143"/>
      <c r="W21" s="144"/>
      <c r="X21" s="139"/>
      <c r="Y21" s="140"/>
      <c r="Z21" s="142"/>
      <c r="AA21" s="142"/>
      <c r="AB21" s="142"/>
      <c r="AC21" s="143"/>
      <c r="AD21" s="144"/>
      <c r="AE21" s="139"/>
      <c r="AF21" s="142"/>
      <c r="AG21" s="142"/>
      <c r="AH21" s="142"/>
      <c r="AI21" s="142"/>
      <c r="AJ21" s="143"/>
      <c r="AK21" s="144"/>
      <c r="AL21" s="141"/>
      <c r="AM21" s="141"/>
      <c r="AN21" s="142"/>
      <c r="AO21" s="142"/>
      <c r="AP21" s="142"/>
      <c r="AQ21" s="143"/>
      <c r="AR21" s="144"/>
      <c r="AS21" s="139"/>
      <c r="AT21" s="142"/>
      <c r="AU21" s="142"/>
      <c r="AV21" s="142"/>
      <c r="AW21" s="142"/>
      <c r="AX21" s="143"/>
      <c r="AY21" s="144"/>
      <c r="AZ21" s="139"/>
      <c r="BA21" s="142"/>
      <c r="BB21" s="142"/>
      <c r="BC21" s="142"/>
      <c r="BD21" s="142"/>
      <c r="BE21" s="143"/>
      <c r="BF21" s="144"/>
      <c r="BG21" s="139"/>
      <c r="BH21" s="142"/>
      <c r="BI21" s="142"/>
      <c r="BJ21" s="142"/>
      <c r="BK21" s="142"/>
      <c r="BL21" s="143"/>
      <c r="BM21" s="144"/>
      <c r="BN21" s="139"/>
      <c r="BO21" s="142"/>
      <c r="BP21" s="142"/>
      <c r="BQ21" s="142"/>
      <c r="BR21" s="142"/>
      <c r="BS21" s="143"/>
      <c r="BT21" s="144"/>
      <c r="BU21" s="139"/>
      <c r="BV21" s="142"/>
      <c r="BW21" s="142"/>
      <c r="BX21" s="142"/>
      <c r="BY21" s="142"/>
      <c r="BZ21" s="143"/>
      <c r="CA21" s="144"/>
      <c r="CB21" s="139"/>
      <c r="CC21" s="142"/>
      <c r="CD21" s="142"/>
      <c r="CE21" s="142"/>
      <c r="CF21" s="142"/>
      <c r="CG21" s="143"/>
      <c r="CH21" s="144"/>
      <c r="CI21" s="139"/>
      <c r="CJ21" s="142"/>
      <c r="CK21" s="142"/>
      <c r="CL21" s="142"/>
      <c r="CM21" s="142"/>
      <c r="CN21" s="143"/>
      <c r="CO21" s="144"/>
    </row>
    <row r="22" spans="1:94" x14ac:dyDescent="0.2">
      <c r="A22" s="137" t="s">
        <v>292</v>
      </c>
      <c r="B22" s="158" t="s">
        <v>288</v>
      </c>
      <c r="C22" s="160"/>
      <c r="D22" s="160"/>
      <c r="E22" s="160"/>
      <c r="F22" s="159">
        <v>16</v>
      </c>
      <c r="G22" s="167"/>
      <c r="H22" s="138"/>
      <c r="I22" s="138"/>
      <c r="J22" s="139"/>
      <c r="K22" s="142"/>
      <c r="L22" s="142"/>
      <c r="M22" s="142"/>
      <c r="N22" s="142"/>
      <c r="O22" s="143"/>
      <c r="P22" s="144"/>
      <c r="Q22" s="139"/>
      <c r="R22" s="142"/>
      <c r="S22" s="142"/>
      <c r="T22" s="142"/>
      <c r="U22" s="142"/>
      <c r="V22" s="143"/>
      <c r="W22" s="144"/>
      <c r="X22" s="139"/>
      <c r="Y22" s="140"/>
      <c r="Z22" s="142"/>
      <c r="AA22" s="142"/>
      <c r="AB22" s="142"/>
      <c r="AC22" s="143"/>
      <c r="AD22" s="144"/>
      <c r="AE22" s="139"/>
      <c r="AF22" s="142"/>
      <c r="AG22" s="142"/>
      <c r="AH22" s="142"/>
      <c r="AI22" s="142"/>
      <c r="AJ22" s="143"/>
      <c r="AK22" s="144"/>
      <c r="AL22" s="141"/>
      <c r="AM22" s="141"/>
      <c r="AN22" s="142"/>
      <c r="AO22" s="142"/>
      <c r="AP22" s="142"/>
      <c r="AQ22" s="143"/>
      <c r="AR22" s="144"/>
      <c r="AS22" s="139"/>
      <c r="AT22" s="142"/>
      <c r="AU22" s="142"/>
      <c r="AV22" s="142"/>
      <c r="AW22" s="142"/>
      <c r="AX22" s="143"/>
      <c r="AY22" s="144"/>
      <c r="AZ22" s="139"/>
      <c r="BA22" s="142"/>
      <c r="BB22" s="142"/>
      <c r="BC22" s="142"/>
      <c r="BD22" s="142"/>
      <c r="BE22" s="143"/>
      <c r="BF22" s="144"/>
      <c r="BG22" s="139"/>
      <c r="BH22" s="142"/>
      <c r="BI22" s="142"/>
      <c r="BJ22" s="142"/>
      <c r="BK22" s="142"/>
      <c r="BL22" s="143"/>
      <c r="BM22" s="144"/>
      <c r="BN22" s="139"/>
      <c r="BO22" s="142"/>
      <c r="BP22" s="142"/>
      <c r="BQ22" s="142"/>
      <c r="BR22" s="142"/>
      <c r="BS22" s="143"/>
      <c r="BT22" s="144"/>
      <c r="BU22" s="139"/>
      <c r="BV22" s="142"/>
      <c r="BW22" s="142"/>
      <c r="BX22" s="142"/>
      <c r="BY22" s="142"/>
      <c r="BZ22" s="143"/>
      <c r="CA22" s="144"/>
      <c r="CB22" s="139"/>
      <c r="CC22" s="142"/>
      <c r="CD22" s="142"/>
      <c r="CE22" s="142"/>
      <c r="CF22" s="142"/>
      <c r="CG22" s="143"/>
      <c r="CH22" s="144"/>
      <c r="CI22" s="139"/>
      <c r="CJ22" s="142"/>
      <c r="CK22" s="142"/>
      <c r="CL22" s="142"/>
      <c r="CM22" s="142"/>
      <c r="CN22" s="143"/>
      <c r="CO22" s="144"/>
    </row>
    <row r="23" spans="1:94" x14ac:dyDescent="0.2">
      <c r="A23" s="137" t="s">
        <v>266</v>
      </c>
      <c r="B23" s="158" t="s">
        <v>129</v>
      </c>
      <c r="C23" s="160">
        <f>51*0.5</f>
        <v>25.5</v>
      </c>
      <c r="D23" s="160"/>
      <c r="E23" s="160"/>
      <c r="F23" s="159"/>
      <c r="G23" s="167"/>
      <c r="H23" s="138"/>
      <c r="I23" s="138"/>
      <c r="J23" s="139"/>
      <c r="K23" s="142"/>
      <c r="L23" s="142"/>
      <c r="M23" s="142"/>
      <c r="N23" s="142"/>
      <c r="O23" s="143"/>
      <c r="P23" s="144"/>
      <c r="Q23" s="139"/>
      <c r="R23" s="142"/>
      <c r="S23" s="142"/>
      <c r="T23" s="142"/>
      <c r="U23" s="142"/>
      <c r="V23" s="143"/>
      <c r="W23" s="144"/>
      <c r="X23" s="139"/>
      <c r="Y23" s="140"/>
      <c r="Z23" s="142"/>
      <c r="AA23" s="142"/>
      <c r="AB23" s="142"/>
      <c r="AC23" s="143"/>
      <c r="AD23" s="144"/>
      <c r="AE23" s="139"/>
      <c r="AF23" s="142"/>
      <c r="AG23" s="142"/>
      <c r="AH23" s="142"/>
      <c r="AI23" s="142"/>
      <c r="AJ23" s="143"/>
      <c r="AK23" s="144"/>
      <c r="AL23" s="155"/>
      <c r="AM23" s="155"/>
      <c r="AN23" s="155"/>
      <c r="AO23" s="155"/>
      <c r="AP23" s="142"/>
      <c r="AQ23" s="143"/>
      <c r="AR23" s="144"/>
      <c r="AS23" s="139"/>
      <c r="AT23" s="142"/>
      <c r="AU23" s="142"/>
      <c r="AV23" s="142"/>
      <c r="AW23" s="142"/>
      <c r="AX23" s="143"/>
      <c r="AY23" s="144"/>
      <c r="AZ23" s="139"/>
      <c r="BA23" s="142"/>
      <c r="BB23" s="142"/>
      <c r="BC23" s="142"/>
      <c r="BD23" s="142"/>
      <c r="BE23" s="143"/>
      <c r="BF23" s="144"/>
      <c r="BG23" s="139"/>
      <c r="BH23" s="142"/>
      <c r="BI23" s="142"/>
      <c r="BJ23" s="142"/>
      <c r="BK23" s="142"/>
      <c r="BL23" s="143"/>
      <c r="BM23" s="144"/>
      <c r="BN23" s="139"/>
      <c r="BO23" s="142"/>
      <c r="BP23" s="142"/>
      <c r="BQ23" s="142"/>
      <c r="BR23" s="142"/>
      <c r="BS23" s="143"/>
      <c r="BT23" s="144"/>
      <c r="BU23" s="139"/>
      <c r="BV23" s="142"/>
      <c r="BW23" s="142"/>
      <c r="BX23" s="142"/>
      <c r="BY23" s="142"/>
      <c r="BZ23" s="143"/>
      <c r="CA23" s="144"/>
      <c r="CB23" s="139"/>
      <c r="CC23" s="142"/>
      <c r="CD23" s="142"/>
      <c r="CE23" s="142"/>
      <c r="CF23" s="142"/>
      <c r="CG23" s="143"/>
      <c r="CH23" s="144"/>
      <c r="CI23" s="139"/>
      <c r="CJ23" s="142"/>
      <c r="CK23" s="142"/>
      <c r="CL23" s="142"/>
      <c r="CM23" s="142"/>
      <c r="CN23" s="143"/>
      <c r="CO23" s="144"/>
    </row>
    <row r="24" spans="1:94" x14ac:dyDescent="0.2">
      <c r="A24" s="137" t="s">
        <v>316</v>
      </c>
      <c r="B24" s="158" t="s">
        <v>257</v>
      </c>
      <c r="C24" s="160" t="s">
        <v>128</v>
      </c>
      <c r="D24" s="160">
        <f>(100)*0.5</f>
        <v>50</v>
      </c>
      <c r="E24" s="160">
        <f>100*0.1</f>
        <v>10</v>
      </c>
      <c r="F24" s="159"/>
      <c r="G24" s="167">
        <f t="shared" si="39"/>
        <v>6.25</v>
      </c>
      <c r="H24" s="138"/>
      <c r="I24" s="138"/>
      <c r="J24" s="139"/>
      <c r="K24" s="142"/>
      <c r="L24" s="142"/>
      <c r="M24" s="142"/>
      <c r="N24" s="142"/>
      <c r="O24" s="143"/>
      <c r="P24" s="144"/>
      <c r="Q24" s="139"/>
      <c r="R24" s="142"/>
      <c r="S24" s="142"/>
      <c r="T24" s="142"/>
      <c r="U24" s="142"/>
      <c r="V24" s="143"/>
      <c r="W24" s="144"/>
      <c r="X24" s="139"/>
      <c r="Y24" s="140"/>
      <c r="Z24" s="142"/>
      <c r="AA24" s="142"/>
      <c r="AB24" s="142"/>
      <c r="AC24" s="143"/>
      <c r="AD24" s="144"/>
      <c r="AE24" s="139"/>
      <c r="AF24" s="142"/>
      <c r="AG24" s="142"/>
      <c r="AH24" s="142"/>
      <c r="AI24" s="142"/>
      <c r="AJ24" s="143"/>
      <c r="AK24" s="144"/>
      <c r="AL24" s="142"/>
      <c r="AM24" s="142"/>
      <c r="AN24" s="142"/>
      <c r="AO24" s="142"/>
      <c r="AP24" s="142"/>
      <c r="AQ24" s="143"/>
      <c r="AR24" s="144"/>
      <c r="AS24" s="141"/>
      <c r="AT24" s="141"/>
      <c r="AU24" s="141"/>
      <c r="AV24" s="141"/>
      <c r="AW24" s="141"/>
      <c r="AX24" s="143"/>
      <c r="AY24" s="144"/>
      <c r="AZ24" s="139"/>
      <c r="BA24" s="142"/>
      <c r="BB24" s="142"/>
      <c r="BC24" s="142"/>
      <c r="BD24" s="142"/>
      <c r="BE24" s="143"/>
      <c r="BF24" s="144"/>
      <c r="BG24" s="139"/>
      <c r="BH24" s="142"/>
      <c r="BI24" s="142"/>
      <c r="BJ24" s="142"/>
      <c r="BK24" s="142"/>
      <c r="BL24" s="143"/>
      <c r="BM24" s="144"/>
      <c r="BN24" s="139"/>
      <c r="BO24" s="142"/>
      <c r="BP24" s="142"/>
      <c r="BQ24" s="142"/>
      <c r="BR24" s="142"/>
      <c r="BS24" s="143"/>
      <c r="BT24" s="144"/>
      <c r="BU24" s="139"/>
      <c r="BV24" s="142"/>
      <c r="BW24" s="142"/>
      <c r="BX24" s="142"/>
      <c r="BY24" s="142"/>
      <c r="BZ24" s="143"/>
      <c r="CA24" s="144"/>
      <c r="CB24" s="139"/>
      <c r="CC24" s="142"/>
      <c r="CD24" s="142"/>
      <c r="CE24" s="142"/>
      <c r="CF24" s="142"/>
      <c r="CG24" s="143"/>
      <c r="CH24" s="144"/>
      <c r="CI24" s="139"/>
      <c r="CJ24" s="142"/>
      <c r="CK24" s="142"/>
      <c r="CL24" s="142"/>
      <c r="CM24" s="142"/>
      <c r="CN24" s="143"/>
      <c r="CO24" s="144"/>
    </row>
    <row r="25" spans="1:94" x14ac:dyDescent="0.2">
      <c r="A25" s="137" t="s">
        <v>302</v>
      </c>
      <c r="B25" s="158" t="s">
        <v>288</v>
      </c>
      <c r="C25" s="160"/>
      <c r="D25" s="160"/>
      <c r="E25" s="160"/>
      <c r="F25" s="159">
        <f>8*8</f>
        <v>64</v>
      </c>
      <c r="G25" s="167"/>
      <c r="H25" s="138"/>
      <c r="I25" s="138"/>
      <c r="J25" s="139"/>
      <c r="K25" s="142"/>
      <c r="L25" s="142"/>
      <c r="M25" s="142"/>
      <c r="N25" s="142"/>
      <c r="O25" s="143"/>
      <c r="P25" s="144"/>
      <c r="Q25" s="139"/>
      <c r="R25" s="142"/>
      <c r="S25" s="142"/>
      <c r="T25" s="142"/>
      <c r="U25" s="142"/>
      <c r="V25" s="143"/>
      <c r="W25" s="144"/>
      <c r="X25" s="139"/>
      <c r="Y25" s="140"/>
      <c r="Z25" s="142"/>
      <c r="AA25" s="142"/>
      <c r="AB25" s="142"/>
      <c r="AC25" s="143"/>
      <c r="AD25" s="144"/>
      <c r="AE25" s="139"/>
      <c r="AF25" s="142"/>
      <c r="AG25" s="142"/>
      <c r="AH25" s="142"/>
      <c r="AI25" s="142"/>
      <c r="AJ25" s="143"/>
      <c r="AK25" s="144"/>
      <c r="AL25" s="142"/>
      <c r="AM25" s="142"/>
      <c r="AN25" s="142"/>
      <c r="AO25" s="142"/>
      <c r="AP25" s="142"/>
      <c r="AQ25" s="143"/>
      <c r="AR25" s="144"/>
      <c r="AS25" s="141"/>
      <c r="AT25" s="141"/>
      <c r="AU25" s="141"/>
      <c r="AV25" s="141"/>
      <c r="AW25" s="141"/>
      <c r="AX25" s="143"/>
      <c r="AY25" s="144"/>
      <c r="AZ25" s="141"/>
      <c r="BA25" s="141"/>
      <c r="BB25" s="141"/>
      <c r="BC25" s="142"/>
      <c r="BD25" s="142"/>
      <c r="BE25" s="143"/>
      <c r="BF25" s="144"/>
      <c r="BG25" s="139"/>
      <c r="BH25" s="142"/>
      <c r="BI25" s="142"/>
      <c r="BJ25" s="142"/>
      <c r="BK25" s="142"/>
      <c r="BL25" s="143"/>
      <c r="BM25" s="144"/>
      <c r="BN25" s="139"/>
      <c r="BO25" s="142"/>
      <c r="BP25" s="142"/>
      <c r="BQ25" s="142"/>
      <c r="BR25" s="142"/>
      <c r="BS25" s="143"/>
      <c r="BT25" s="144"/>
      <c r="BU25" s="139"/>
      <c r="BV25" s="142"/>
      <c r="BW25" s="142"/>
      <c r="BX25" s="142"/>
      <c r="BY25" s="142"/>
      <c r="BZ25" s="143"/>
      <c r="CA25" s="144"/>
      <c r="CB25" s="139"/>
      <c r="CC25" s="142"/>
      <c r="CD25" s="142"/>
      <c r="CE25" s="142"/>
      <c r="CF25" s="142"/>
      <c r="CG25" s="143"/>
      <c r="CH25" s="144"/>
      <c r="CI25" s="139"/>
      <c r="CJ25" s="142"/>
      <c r="CK25" s="142"/>
      <c r="CL25" s="142"/>
      <c r="CM25" s="142"/>
      <c r="CN25" s="143"/>
      <c r="CO25" s="144"/>
    </row>
    <row r="26" spans="1:94" x14ac:dyDescent="0.2">
      <c r="A26" s="137" t="s">
        <v>317</v>
      </c>
      <c r="B26" s="158" t="s">
        <v>129</v>
      </c>
      <c r="C26" s="160">
        <f>100*0.5</f>
        <v>50</v>
      </c>
      <c r="D26" s="160">
        <f>100*0.25</f>
        <v>25</v>
      </c>
      <c r="E26" s="160">
        <f>100*0.1</f>
        <v>10</v>
      </c>
      <c r="F26" s="159"/>
      <c r="G26" s="167"/>
      <c r="H26" s="138"/>
      <c r="I26" s="138"/>
      <c r="J26" s="139"/>
      <c r="K26" s="142"/>
      <c r="L26" s="142"/>
      <c r="M26" s="142"/>
      <c r="N26" s="142"/>
      <c r="O26" s="143"/>
      <c r="P26" s="144"/>
      <c r="Q26" s="139"/>
      <c r="R26" s="142"/>
      <c r="S26" s="142"/>
      <c r="T26" s="142"/>
      <c r="U26" s="142"/>
      <c r="V26" s="143"/>
      <c r="W26" s="144"/>
      <c r="X26" s="139"/>
      <c r="Y26" s="140"/>
      <c r="Z26" s="142"/>
      <c r="AA26" s="142"/>
      <c r="AB26" s="142"/>
      <c r="AC26" s="143"/>
      <c r="AD26" s="144"/>
      <c r="AE26" s="139"/>
      <c r="AF26" s="142"/>
      <c r="AG26" s="142"/>
      <c r="AH26" s="142"/>
      <c r="AI26" s="142"/>
      <c r="AJ26" s="143"/>
      <c r="AK26" s="144"/>
      <c r="AL26" s="142"/>
      <c r="AM26" s="142"/>
      <c r="AN26" s="142"/>
      <c r="AO26" s="142"/>
      <c r="AP26" s="142"/>
      <c r="AQ26" s="143"/>
      <c r="AR26" s="144"/>
      <c r="AS26" s="155"/>
      <c r="AT26" s="155"/>
      <c r="AU26" s="155"/>
      <c r="AV26" s="155"/>
      <c r="AW26" s="155"/>
      <c r="AX26" s="143"/>
      <c r="AY26" s="144"/>
      <c r="AZ26" s="155"/>
      <c r="BA26" s="155"/>
      <c r="BB26" s="155"/>
      <c r="BC26" s="142"/>
      <c r="BD26" s="142"/>
      <c r="BE26" s="143"/>
      <c r="BF26" s="144"/>
      <c r="BG26" s="139"/>
      <c r="BH26" s="142"/>
      <c r="BI26" s="142"/>
      <c r="BJ26" s="142"/>
      <c r="BK26" s="142"/>
      <c r="BL26" s="143"/>
      <c r="BM26" s="144"/>
      <c r="BN26" s="139"/>
      <c r="BO26" s="142"/>
      <c r="BP26" s="142"/>
      <c r="BQ26" s="142"/>
      <c r="BR26" s="142"/>
      <c r="BS26" s="143"/>
      <c r="BT26" s="144"/>
      <c r="BU26" s="139"/>
      <c r="BV26" s="142"/>
      <c r="BW26" s="142"/>
      <c r="BX26" s="142"/>
      <c r="BY26" s="142"/>
      <c r="BZ26" s="143"/>
      <c r="CA26" s="144"/>
      <c r="CB26" s="139"/>
      <c r="CC26" s="142"/>
      <c r="CD26" s="142"/>
      <c r="CE26" s="142"/>
      <c r="CF26" s="142"/>
      <c r="CG26" s="143"/>
      <c r="CH26" s="144"/>
      <c r="CI26" s="139"/>
      <c r="CJ26" s="142"/>
      <c r="CK26" s="142"/>
      <c r="CL26" s="142"/>
      <c r="CM26" s="142"/>
      <c r="CN26" s="143"/>
      <c r="CO26" s="144"/>
    </row>
    <row r="27" spans="1:94" x14ac:dyDescent="0.2">
      <c r="A27" s="137" t="s">
        <v>273</v>
      </c>
      <c r="B27" s="158" t="s">
        <v>257</v>
      </c>
      <c r="C27" s="160" t="s">
        <v>281</v>
      </c>
      <c r="D27" s="160">
        <f>2*0.5</f>
        <v>1</v>
      </c>
      <c r="E27" s="160">
        <v>8</v>
      </c>
      <c r="F27" s="159"/>
      <c r="G27" s="167">
        <f t="shared" si="39"/>
        <v>0.125</v>
      </c>
      <c r="H27" s="138"/>
      <c r="I27" s="138"/>
      <c r="J27" s="139"/>
      <c r="K27" s="142"/>
      <c r="L27" s="142"/>
      <c r="M27" s="142"/>
      <c r="N27" s="142"/>
      <c r="O27" s="143"/>
      <c r="P27" s="144"/>
      <c r="Q27" s="139"/>
      <c r="R27" s="142"/>
      <c r="S27" s="142"/>
      <c r="T27" s="142"/>
      <c r="U27" s="142"/>
      <c r="V27" s="143"/>
      <c r="W27" s="144"/>
      <c r="X27" s="139"/>
      <c r="Y27" s="140"/>
      <c r="Z27" s="142"/>
      <c r="AA27" s="142"/>
      <c r="AB27" s="142"/>
      <c r="AC27" s="143"/>
      <c r="AD27" s="144"/>
      <c r="AE27" s="139"/>
      <c r="AF27" s="142"/>
      <c r="AG27" s="142"/>
      <c r="AH27" s="142"/>
      <c r="AI27" s="142"/>
      <c r="AJ27" s="143"/>
      <c r="AK27" s="144"/>
      <c r="AL27" s="139"/>
      <c r="AM27" s="142"/>
      <c r="AN27" s="142"/>
      <c r="AO27" s="142"/>
      <c r="AP27" s="142"/>
      <c r="AQ27" s="143"/>
      <c r="AR27" s="144"/>
      <c r="AS27" s="139"/>
      <c r="AT27" s="142"/>
      <c r="AU27" s="142"/>
      <c r="AV27" s="142"/>
      <c r="AW27" s="142"/>
      <c r="AX27" s="143"/>
      <c r="AY27" s="144"/>
      <c r="AZ27" s="139"/>
      <c r="BA27" s="142"/>
      <c r="BB27" s="142"/>
      <c r="BC27" s="142"/>
      <c r="BD27" s="142"/>
      <c r="BE27" s="143"/>
      <c r="BF27" s="144"/>
      <c r="BG27" s="139"/>
      <c r="BH27" s="142"/>
      <c r="BI27" s="142"/>
      <c r="BJ27" s="142"/>
      <c r="BK27" s="142"/>
      <c r="BL27" s="143"/>
      <c r="BM27" s="144"/>
      <c r="BN27" s="139"/>
      <c r="BO27" s="142"/>
      <c r="BP27" s="142"/>
      <c r="BQ27" s="142"/>
      <c r="BR27" s="142"/>
      <c r="BS27" s="143"/>
      <c r="BT27" s="144"/>
      <c r="BU27" s="139"/>
      <c r="BV27" s="142"/>
      <c r="BW27" s="142"/>
      <c r="BX27" s="142"/>
      <c r="BY27" s="142"/>
      <c r="BZ27" s="143"/>
      <c r="CA27" s="144"/>
      <c r="CB27" s="139"/>
      <c r="CC27" s="142"/>
      <c r="CD27" s="142"/>
      <c r="CE27" s="142"/>
      <c r="CF27" s="142"/>
      <c r="CG27" s="143"/>
      <c r="CH27" s="144"/>
      <c r="CI27" s="139"/>
      <c r="CJ27" s="142"/>
      <c r="CK27" s="142"/>
      <c r="CL27" s="142"/>
      <c r="CM27" s="142"/>
      <c r="CN27" s="143"/>
      <c r="CO27" s="144"/>
    </row>
    <row r="28" spans="1:94" x14ac:dyDescent="0.2">
      <c r="A28" s="137" t="s">
        <v>265</v>
      </c>
      <c r="B28" s="158" t="s">
        <v>129</v>
      </c>
      <c r="C28" s="160">
        <f>2*0.5</f>
        <v>1</v>
      </c>
      <c r="D28" s="160">
        <f>2*0.25</f>
        <v>0.5</v>
      </c>
      <c r="E28" s="160">
        <f>2*0.1</f>
        <v>0.2</v>
      </c>
      <c r="F28" s="159"/>
      <c r="G28" s="167"/>
      <c r="H28" s="138"/>
      <c r="I28" s="138"/>
      <c r="J28" s="139"/>
      <c r="K28" s="142"/>
      <c r="L28" s="142"/>
      <c r="M28" s="142"/>
      <c r="N28" s="142"/>
      <c r="O28" s="143"/>
      <c r="P28" s="144"/>
      <c r="Q28" s="139"/>
      <c r="R28" s="142"/>
      <c r="S28" s="142"/>
      <c r="T28" s="142"/>
      <c r="U28" s="142"/>
      <c r="V28" s="143"/>
      <c r="W28" s="144"/>
      <c r="X28" s="139"/>
      <c r="Y28" s="140"/>
      <c r="Z28" s="142"/>
      <c r="AA28" s="142"/>
      <c r="AB28" s="142"/>
      <c r="AC28" s="143"/>
      <c r="AD28" s="144"/>
      <c r="AE28" s="139"/>
      <c r="AF28" s="142"/>
      <c r="AG28" s="142"/>
      <c r="AH28" s="142"/>
      <c r="AI28" s="142"/>
      <c r="AJ28" s="143"/>
      <c r="AK28" s="144"/>
      <c r="AL28" s="139"/>
      <c r="AM28" s="142"/>
      <c r="AN28" s="142"/>
      <c r="AO28" s="142"/>
      <c r="AP28" s="142"/>
      <c r="AQ28" s="143"/>
      <c r="AR28" s="144"/>
      <c r="AS28" s="139"/>
      <c r="AT28" s="142"/>
      <c r="AU28" s="142"/>
      <c r="AV28" s="142"/>
      <c r="AW28" s="142"/>
      <c r="AX28" s="143"/>
      <c r="AY28" s="144"/>
      <c r="AZ28" s="139"/>
      <c r="BA28" s="142"/>
      <c r="BB28" s="142"/>
      <c r="BC28" s="142"/>
      <c r="BD28" s="142"/>
      <c r="BE28" s="143"/>
      <c r="BF28" s="144"/>
      <c r="BG28" s="139"/>
      <c r="BH28" s="142"/>
      <c r="BI28" s="142"/>
      <c r="BJ28" s="142"/>
      <c r="BK28" s="142"/>
      <c r="BL28" s="143"/>
      <c r="BM28" s="144"/>
      <c r="BN28" s="139"/>
      <c r="BO28" s="142"/>
      <c r="BP28" s="142"/>
      <c r="BQ28" s="142"/>
      <c r="BR28" s="142"/>
      <c r="BS28" s="143"/>
      <c r="BT28" s="144"/>
      <c r="BU28" s="139"/>
      <c r="BV28" s="142"/>
      <c r="BW28" s="142"/>
      <c r="BX28" s="142"/>
      <c r="BY28" s="142"/>
      <c r="BZ28" s="143"/>
      <c r="CA28" s="144"/>
      <c r="CB28" s="139"/>
      <c r="CC28" s="142"/>
      <c r="CD28" s="142"/>
      <c r="CE28" s="142"/>
      <c r="CF28" s="142"/>
      <c r="CG28" s="143"/>
      <c r="CH28" s="144"/>
      <c r="CI28" s="139"/>
      <c r="CJ28" s="142"/>
      <c r="CK28" s="142"/>
      <c r="CL28" s="142"/>
      <c r="CM28" s="142"/>
      <c r="CN28" s="143"/>
      <c r="CO28" s="144"/>
    </row>
    <row r="29" spans="1:94" x14ac:dyDescent="0.2">
      <c r="A29" s="137" t="s">
        <v>269</v>
      </c>
      <c r="B29" s="158" t="s">
        <v>257</v>
      </c>
      <c r="C29" s="160" t="s">
        <v>128</v>
      </c>
      <c r="D29" s="160" t="s">
        <v>128</v>
      </c>
      <c r="E29" s="160" t="s">
        <v>128</v>
      </c>
      <c r="F29" s="159"/>
      <c r="G29" s="167"/>
      <c r="H29" s="138"/>
      <c r="I29" s="138"/>
      <c r="J29" s="139"/>
      <c r="K29" s="142"/>
      <c r="L29" s="142"/>
      <c r="M29" s="142"/>
      <c r="N29" s="142"/>
      <c r="O29" s="143"/>
      <c r="P29" s="144"/>
      <c r="Q29" s="139"/>
      <c r="R29" s="142"/>
      <c r="S29" s="142"/>
      <c r="T29" s="142"/>
      <c r="U29" s="142"/>
      <c r="V29" s="143"/>
      <c r="W29" s="144"/>
      <c r="X29" s="139"/>
      <c r="Y29" s="140"/>
      <c r="Z29" s="142"/>
      <c r="AA29" s="142"/>
      <c r="AB29" s="142"/>
      <c r="AC29" s="143"/>
      <c r="AD29" s="144"/>
      <c r="AE29" s="139"/>
      <c r="AF29" s="142"/>
      <c r="AG29" s="142"/>
      <c r="AH29" s="142"/>
      <c r="AI29" s="142"/>
      <c r="AJ29" s="143"/>
      <c r="AK29" s="144"/>
      <c r="AL29" s="139"/>
      <c r="AM29" s="142"/>
      <c r="AN29" s="142"/>
      <c r="AO29" s="142"/>
      <c r="AP29" s="142"/>
      <c r="AQ29" s="143"/>
      <c r="AR29" s="144"/>
      <c r="AS29" s="139"/>
      <c r="AT29" s="142"/>
      <c r="AU29" s="142"/>
      <c r="AV29" s="142"/>
      <c r="AW29" s="142"/>
      <c r="AX29" s="143"/>
      <c r="AY29" s="144"/>
      <c r="AZ29" s="139"/>
      <c r="BA29" s="142"/>
      <c r="BB29" s="142"/>
      <c r="BC29" s="142"/>
      <c r="BD29" s="142"/>
      <c r="BE29" s="143"/>
      <c r="BF29" s="144"/>
      <c r="BG29" s="139"/>
      <c r="BH29" s="142"/>
      <c r="BI29" s="142"/>
      <c r="BJ29" s="142"/>
      <c r="BK29" s="142"/>
      <c r="BL29" s="143"/>
      <c r="BM29" s="144"/>
      <c r="BN29" s="139"/>
      <c r="BO29" s="142"/>
      <c r="BP29" s="142" t="s">
        <v>299</v>
      </c>
      <c r="BQ29" s="142"/>
      <c r="BR29" s="142"/>
      <c r="BS29" s="143"/>
      <c r="BT29" s="144"/>
      <c r="BU29" s="139"/>
      <c r="BV29" s="142"/>
      <c r="BW29" s="142"/>
      <c r="BX29" s="142"/>
      <c r="BY29" s="142"/>
      <c r="BZ29" s="141"/>
      <c r="CA29" s="141"/>
      <c r="CB29" s="141"/>
      <c r="CC29" s="142"/>
      <c r="CD29" s="142"/>
      <c r="CE29" s="142"/>
      <c r="CF29" s="142"/>
      <c r="CG29" s="143"/>
      <c r="CH29" s="144"/>
      <c r="CI29" s="139"/>
      <c r="CJ29" s="142"/>
      <c r="CK29" s="142"/>
      <c r="CL29" s="142"/>
      <c r="CM29" s="142"/>
      <c r="CN29" s="143"/>
      <c r="CO29" s="144"/>
    </row>
    <row r="30" spans="1:94" x14ac:dyDescent="0.2">
      <c r="A30" s="147"/>
      <c r="B30" s="148"/>
      <c r="C30" s="148"/>
      <c r="D30" s="149"/>
      <c r="E30" s="149"/>
      <c r="F30" s="149"/>
      <c r="G30" s="149"/>
      <c r="H30" s="150"/>
      <c r="I30" s="150"/>
      <c r="J30" s="151"/>
      <c r="K30" s="152"/>
      <c r="L30" s="152"/>
      <c r="M30" s="152"/>
      <c r="CP30" s="146"/>
    </row>
    <row r="32" spans="1:94" x14ac:dyDescent="0.2">
      <c r="A32" s="153" t="s">
        <v>296</v>
      </c>
      <c r="B32" s="154" t="s">
        <v>258</v>
      </c>
      <c r="C32" s="154"/>
      <c r="D32" s="141"/>
    </row>
    <row r="33" spans="1:4" x14ac:dyDescent="0.2">
      <c r="A33" s="153" t="s">
        <v>129</v>
      </c>
      <c r="B33" s="154" t="s">
        <v>258</v>
      </c>
      <c r="C33" s="154"/>
      <c r="D33" s="155"/>
    </row>
    <row r="34" spans="1:4" x14ac:dyDescent="0.2">
      <c r="A34" s="153" t="s">
        <v>297</v>
      </c>
      <c r="B34" s="154" t="s">
        <v>258</v>
      </c>
      <c r="C34" s="154"/>
      <c r="D34" s="173"/>
    </row>
    <row r="35" spans="1:4" x14ac:dyDescent="0.2">
      <c r="A35" s="153" t="s">
        <v>295</v>
      </c>
      <c r="B35" s="154" t="s">
        <v>258</v>
      </c>
      <c r="C35" s="154"/>
      <c r="D35" s="169"/>
    </row>
    <row r="36" spans="1:4" x14ac:dyDescent="0.2">
      <c r="A36" s="153" t="s">
        <v>294</v>
      </c>
      <c r="B36" s="154" t="s">
        <v>258</v>
      </c>
      <c r="C36" s="154"/>
      <c r="D36" s="172"/>
    </row>
    <row r="37" spans="1:4" x14ac:dyDescent="0.2">
      <c r="A37" s="153" t="s">
        <v>257</v>
      </c>
      <c r="B37" s="154" t="s">
        <v>258</v>
      </c>
      <c r="C37" s="154"/>
      <c r="D37" s="170"/>
    </row>
  </sheetData>
  <autoFilter ref="A4:I29"/>
  <mergeCells count="5">
    <mergeCell ref="D3:F3"/>
    <mergeCell ref="J2:T2"/>
    <mergeCell ref="U2:AV2"/>
    <mergeCell ref="AW2:CA2"/>
    <mergeCell ref="CB2:CO2"/>
  </mergeCells>
  <pageMargins left="0.7" right="0.7" top="0.75" bottom="0.75" header="0.3" footer="0.3"/>
  <pageSetup paperSize="9" scale="54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R150"/>
  <sheetViews>
    <sheetView zoomScale="85" zoomScaleNormal="85" workbookViewId="0">
      <pane ySplit="4" topLeftCell="A5" activePane="bottomLeft" state="frozen"/>
      <selection activeCell="I23" sqref="A1:J40"/>
      <selection pane="bottomLeft" activeCell="B10" sqref="B10"/>
    </sheetView>
  </sheetViews>
  <sheetFormatPr defaultRowHeight="12.75" x14ac:dyDescent="0.2"/>
  <cols>
    <col min="1" max="1" width="9.140625" style="11"/>
    <col min="2" max="2" width="18.140625" style="68" bestFit="1" customWidth="1"/>
    <col min="3" max="3" width="7.85546875" style="72" hidden="1" customWidth="1"/>
    <col min="4" max="4" width="14.42578125" style="68" customWidth="1"/>
    <col min="5" max="5" width="12.140625" style="76" bestFit="1" customWidth="1"/>
    <col min="6" max="6" width="10.28515625" style="67" customWidth="1"/>
    <col min="7" max="7" width="18.85546875" style="9" customWidth="1"/>
    <col min="8" max="8" width="22.85546875" style="9" bestFit="1" customWidth="1"/>
    <col min="9" max="9" width="23.28515625" style="9" customWidth="1"/>
    <col min="10" max="10" width="95.5703125" style="3" bestFit="1" customWidth="1"/>
  </cols>
  <sheetData>
    <row r="1" spans="1:10" ht="15" x14ac:dyDescent="0.2">
      <c r="A1" s="107" t="s">
        <v>243</v>
      </c>
      <c r="B1" s="110"/>
      <c r="C1" s="110"/>
      <c r="D1" s="110"/>
      <c r="E1" s="106" t="s">
        <v>215</v>
      </c>
      <c r="F1" s="106">
        <v>111</v>
      </c>
      <c r="G1" s="106" t="s">
        <v>216</v>
      </c>
      <c r="I1" s="94"/>
      <c r="J1" s="65"/>
    </row>
    <row r="2" spans="1:10" x14ac:dyDescent="0.2">
      <c r="A2" s="106" t="s">
        <v>248</v>
      </c>
      <c r="E2" s="74"/>
      <c r="F2" s="106">
        <v>242</v>
      </c>
      <c r="G2" s="106" t="s">
        <v>217</v>
      </c>
      <c r="H2" s="8"/>
      <c r="I2" s="8"/>
    </row>
    <row r="3" spans="1:10" x14ac:dyDescent="0.2">
      <c r="A3" s="105"/>
      <c r="E3" s="74"/>
      <c r="F3" s="106"/>
      <c r="H3" s="8"/>
      <c r="I3" s="8"/>
    </row>
    <row r="4" spans="1:10" ht="32.25" customHeight="1" x14ac:dyDescent="0.2">
      <c r="A4" s="10" t="s">
        <v>4</v>
      </c>
      <c r="B4" s="69" t="s">
        <v>109</v>
      </c>
      <c r="C4" s="73" t="s">
        <v>18</v>
      </c>
      <c r="D4" s="69" t="s">
        <v>108</v>
      </c>
      <c r="E4" s="73" t="s">
        <v>18</v>
      </c>
      <c r="F4" s="12" t="s">
        <v>218</v>
      </c>
      <c r="G4" s="12" t="s">
        <v>2</v>
      </c>
      <c r="H4" s="12" t="s">
        <v>20</v>
      </c>
      <c r="I4" s="12" t="s">
        <v>113</v>
      </c>
      <c r="J4" s="111" t="s">
        <v>3</v>
      </c>
    </row>
    <row r="5" spans="1:10" x14ac:dyDescent="0.2">
      <c r="A5" s="102"/>
      <c r="B5" s="86" t="s">
        <v>247</v>
      </c>
      <c r="C5" s="87"/>
      <c r="D5" s="86" t="s">
        <v>241</v>
      </c>
      <c r="E5" s="103"/>
      <c r="F5" s="88">
        <v>0.16666666666666666</v>
      </c>
      <c r="G5" s="85" t="s">
        <v>110</v>
      </c>
      <c r="H5" s="89" t="s">
        <v>166</v>
      </c>
      <c r="I5" s="89" t="s">
        <v>125</v>
      </c>
      <c r="J5" s="85" t="s">
        <v>111</v>
      </c>
    </row>
    <row r="6" spans="1:10" hidden="1" x14ac:dyDescent="0.2">
      <c r="A6" s="102" t="s">
        <v>121</v>
      </c>
      <c r="B6" s="86"/>
      <c r="C6" s="87"/>
      <c r="D6" s="86"/>
      <c r="E6" s="103"/>
      <c r="F6" s="88"/>
      <c r="G6" s="85" t="s">
        <v>145</v>
      </c>
      <c r="H6" s="89" t="s">
        <v>167</v>
      </c>
      <c r="I6" s="89" t="s">
        <v>125</v>
      </c>
      <c r="J6" s="85" t="s">
        <v>202</v>
      </c>
    </row>
    <row r="7" spans="1:10" hidden="1" x14ac:dyDescent="0.2">
      <c r="A7" s="102" t="s">
        <v>121</v>
      </c>
      <c r="B7" s="86"/>
      <c r="C7" s="87"/>
      <c r="D7" s="86"/>
      <c r="E7" s="103"/>
      <c r="F7" s="88">
        <v>8.3333333333333329E-2</v>
      </c>
      <c r="G7" s="85" t="s">
        <v>223</v>
      </c>
      <c r="H7" s="89" t="s">
        <v>167</v>
      </c>
      <c r="I7" s="89" t="s">
        <v>125</v>
      </c>
      <c r="J7" s="85" t="s">
        <v>206</v>
      </c>
    </row>
    <row r="8" spans="1:10" x14ac:dyDescent="0.2">
      <c r="A8" s="102"/>
      <c r="B8" s="86" t="s">
        <v>247</v>
      </c>
      <c r="C8" s="87"/>
      <c r="D8" s="86" t="s">
        <v>240</v>
      </c>
      <c r="E8" s="103"/>
      <c r="F8" s="88"/>
      <c r="G8" s="85" t="s">
        <v>221</v>
      </c>
      <c r="H8" s="89" t="s">
        <v>167</v>
      </c>
      <c r="I8" s="89" t="s">
        <v>125</v>
      </c>
      <c r="J8" s="85" t="s">
        <v>207</v>
      </c>
    </row>
    <row r="9" spans="1:10" ht="22.5" hidden="1" x14ac:dyDescent="0.2">
      <c r="A9" s="102" t="s">
        <v>121</v>
      </c>
      <c r="B9" s="86"/>
      <c r="C9" s="87"/>
      <c r="D9" s="86"/>
      <c r="E9" s="103"/>
      <c r="F9" s="88">
        <v>1.0416666666666666E-2</v>
      </c>
      <c r="G9" s="85" t="s">
        <v>145</v>
      </c>
      <c r="H9" s="89" t="s">
        <v>167</v>
      </c>
      <c r="I9" s="89" t="s">
        <v>114</v>
      </c>
      <c r="J9" s="77" t="s">
        <v>205</v>
      </c>
    </row>
    <row r="10" spans="1:10" x14ac:dyDescent="0.2">
      <c r="A10" s="102"/>
      <c r="B10" s="86" t="s">
        <v>247</v>
      </c>
      <c r="C10" s="87"/>
      <c r="D10" s="86" t="s">
        <v>241</v>
      </c>
      <c r="E10" s="103"/>
      <c r="F10" s="88">
        <v>4.1666666666666664E-2</v>
      </c>
      <c r="G10" s="85" t="s">
        <v>145</v>
      </c>
      <c r="H10" s="89" t="s">
        <v>167</v>
      </c>
      <c r="I10" s="89" t="s">
        <v>114</v>
      </c>
      <c r="J10" s="77" t="s">
        <v>171</v>
      </c>
    </row>
    <row r="11" spans="1:10" s="80" customFormat="1" hidden="1" x14ac:dyDescent="0.2">
      <c r="A11" s="9" t="s">
        <v>245</v>
      </c>
      <c r="B11" s="86"/>
      <c r="C11" s="87"/>
      <c r="D11" s="86" t="s">
        <v>241</v>
      </c>
      <c r="E11" s="75"/>
      <c r="F11" s="88">
        <v>4.1666666666666664E-2</v>
      </c>
      <c r="G11" s="85" t="s">
        <v>145</v>
      </c>
      <c r="H11" s="89" t="s">
        <v>167</v>
      </c>
      <c r="I11" s="89" t="s">
        <v>114</v>
      </c>
      <c r="J11" s="77" t="s">
        <v>203</v>
      </c>
    </row>
    <row r="12" spans="1:10" hidden="1" x14ac:dyDescent="0.2">
      <c r="A12" s="102" t="s">
        <v>121</v>
      </c>
      <c r="B12" s="86"/>
      <c r="C12" s="87"/>
      <c r="D12" s="86"/>
      <c r="E12" s="103"/>
      <c r="F12" s="88">
        <v>8.3333333333333329E-2</v>
      </c>
      <c r="G12" s="85" t="s">
        <v>145</v>
      </c>
      <c r="H12" s="89" t="s">
        <v>167</v>
      </c>
      <c r="I12" s="89" t="s">
        <v>114</v>
      </c>
      <c r="J12" s="77" t="s">
        <v>172</v>
      </c>
    </row>
    <row r="13" spans="1:10" s="80" customFormat="1" ht="22.5" hidden="1" x14ac:dyDescent="0.2">
      <c r="A13" s="9" t="s">
        <v>121</v>
      </c>
      <c r="B13" s="86" t="s">
        <v>247</v>
      </c>
      <c r="C13" s="87"/>
      <c r="D13" s="86" t="s">
        <v>241</v>
      </c>
      <c r="E13" s="75"/>
      <c r="F13" s="88">
        <v>0.16666666666666666</v>
      </c>
      <c r="G13" s="85" t="s">
        <v>145</v>
      </c>
      <c r="H13" s="89" t="s">
        <v>167</v>
      </c>
      <c r="I13" s="89" t="s">
        <v>115</v>
      </c>
      <c r="J13" s="77" t="s">
        <v>208</v>
      </c>
    </row>
    <row r="14" spans="1:10" s="80" customFormat="1" hidden="1" x14ac:dyDescent="0.2">
      <c r="A14" s="9" t="s">
        <v>121</v>
      </c>
      <c r="B14" s="86" t="s">
        <v>247</v>
      </c>
      <c r="C14" s="87"/>
      <c r="D14" s="86" t="s">
        <v>241</v>
      </c>
      <c r="E14" s="75"/>
      <c r="F14" s="88">
        <v>0.16666666666666666</v>
      </c>
      <c r="G14" s="85" t="s">
        <v>110</v>
      </c>
      <c r="H14" s="89" t="s">
        <v>167</v>
      </c>
      <c r="I14" s="89" t="s">
        <v>115</v>
      </c>
      <c r="J14" s="77" t="s">
        <v>246</v>
      </c>
    </row>
    <row r="15" spans="1:10" s="80" customFormat="1" x14ac:dyDescent="0.2">
      <c r="A15" s="9"/>
      <c r="B15" s="86" t="s">
        <v>247</v>
      </c>
      <c r="C15" s="87"/>
      <c r="D15" s="86" t="s">
        <v>241</v>
      </c>
      <c r="E15" s="75"/>
      <c r="F15" s="88">
        <v>8.3333333333333329E-2</v>
      </c>
      <c r="G15" s="85" t="s">
        <v>145</v>
      </c>
      <c r="H15" s="89" t="s">
        <v>167</v>
      </c>
      <c r="I15" s="89" t="s">
        <v>115</v>
      </c>
      <c r="J15" s="77" t="s">
        <v>158</v>
      </c>
    </row>
    <row r="16" spans="1:10" s="80" customFormat="1" x14ac:dyDescent="0.2">
      <c r="A16" s="9"/>
      <c r="B16" s="86" t="s">
        <v>247</v>
      </c>
      <c r="C16" s="87"/>
      <c r="D16" s="86" t="s">
        <v>241</v>
      </c>
      <c r="E16" s="75"/>
      <c r="F16" s="88">
        <v>0.16666666666666666</v>
      </c>
      <c r="G16" s="85" t="s">
        <v>145</v>
      </c>
      <c r="H16" s="89" t="s">
        <v>167</v>
      </c>
      <c r="I16" s="89" t="s">
        <v>116</v>
      </c>
      <c r="J16" s="77" t="s">
        <v>161</v>
      </c>
    </row>
    <row r="17" spans="1:10" s="80" customFormat="1" x14ac:dyDescent="0.2">
      <c r="A17" s="9"/>
      <c r="B17" s="86" t="s">
        <v>241</v>
      </c>
      <c r="C17" s="87"/>
      <c r="D17" s="86" t="s">
        <v>241</v>
      </c>
      <c r="E17" s="87"/>
      <c r="F17" s="88">
        <v>8.3333333333333329E-2</v>
      </c>
      <c r="G17" s="70" t="s">
        <v>145</v>
      </c>
      <c r="H17" s="89" t="s">
        <v>166</v>
      </c>
      <c r="I17" s="89" t="s">
        <v>117</v>
      </c>
      <c r="J17" s="77" t="s">
        <v>173</v>
      </c>
    </row>
    <row r="18" spans="1:10" s="80" customFormat="1" x14ac:dyDescent="0.2">
      <c r="A18" s="95"/>
      <c r="B18" s="96"/>
      <c r="C18" s="97"/>
      <c r="D18" s="96"/>
      <c r="E18" s="97"/>
      <c r="F18" s="98"/>
      <c r="G18" s="99" t="s">
        <v>126</v>
      </c>
      <c r="H18" s="100" t="s">
        <v>132</v>
      </c>
      <c r="I18" s="100" t="s">
        <v>127</v>
      </c>
      <c r="J18" s="101" t="s">
        <v>251</v>
      </c>
    </row>
    <row r="19" spans="1:10" s="80" customFormat="1" ht="12.75" customHeight="1" x14ac:dyDescent="0.2">
      <c r="A19" s="11"/>
      <c r="B19" s="86"/>
      <c r="C19" s="87"/>
      <c r="D19" s="86"/>
      <c r="E19" s="87"/>
      <c r="F19" s="88">
        <v>3.472222222222222E-3</v>
      </c>
      <c r="G19" s="70" t="s">
        <v>145</v>
      </c>
      <c r="H19" s="89" t="s">
        <v>213</v>
      </c>
      <c r="I19" s="89" t="s">
        <v>244</v>
      </c>
      <c r="J19" s="71" t="s">
        <v>122</v>
      </c>
    </row>
    <row r="20" spans="1:10" s="80" customFormat="1" ht="12.75" customHeight="1" x14ac:dyDescent="0.2">
      <c r="A20" s="9"/>
      <c r="B20" s="86"/>
      <c r="C20" s="87"/>
      <c r="D20" s="86"/>
      <c r="E20" s="87"/>
      <c r="F20" s="88">
        <v>6.25E-2</v>
      </c>
      <c r="G20" s="70" t="s">
        <v>128</v>
      </c>
      <c r="H20" s="89" t="s">
        <v>213</v>
      </c>
      <c r="I20" s="89" t="s">
        <v>244</v>
      </c>
      <c r="J20" s="77" t="s">
        <v>200</v>
      </c>
    </row>
    <row r="21" spans="1:10" s="80" customFormat="1" ht="12.75" customHeight="1" x14ac:dyDescent="0.2">
      <c r="A21" s="9"/>
      <c r="B21" s="86"/>
      <c r="C21" s="87"/>
      <c r="D21" s="86"/>
      <c r="E21" s="87"/>
      <c r="F21" s="88" t="s">
        <v>219</v>
      </c>
      <c r="G21" s="70" t="s">
        <v>128</v>
      </c>
      <c r="H21" s="89" t="s">
        <v>213</v>
      </c>
      <c r="I21" s="89" t="s">
        <v>244</v>
      </c>
      <c r="J21" s="108" t="s">
        <v>152</v>
      </c>
    </row>
    <row r="22" spans="1:10" s="80" customFormat="1" ht="12.75" customHeight="1" x14ac:dyDescent="0.2">
      <c r="A22" s="9"/>
      <c r="B22" s="86"/>
      <c r="C22" s="87"/>
      <c r="D22" s="86"/>
      <c r="E22" s="87"/>
      <c r="F22" s="88" t="s">
        <v>219</v>
      </c>
      <c r="G22" s="70" t="s">
        <v>128</v>
      </c>
      <c r="H22" s="89" t="s">
        <v>213</v>
      </c>
      <c r="I22" s="89" t="s">
        <v>244</v>
      </c>
      <c r="J22" s="108" t="s">
        <v>146</v>
      </c>
    </row>
    <row r="23" spans="1:10" s="80" customFormat="1" ht="12.75" customHeight="1" x14ac:dyDescent="0.2">
      <c r="A23" s="9"/>
      <c r="B23" s="86"/>
      <c r="C23" s="87"/>
      <c r="D23" s="86"/>
      <c r="E23" s="87"/>
      <c r="F23" s="88" t="s">
        <v>219</v>
      </c>
      <c r="G23" s="70" t="s">
        <v>128</v>
      </c>
      <c r="H23" s="89" t="s">
        <v>213</v>
      </c>
      <c r="I23" s="89" t="s">
        <v>244</v>
      </c>
      <c r="J23" s="108" t="s">
        <v>148</v>
      </c>
    </row>
    <row r="24" spans="1:10" s="80" customFormat="1" ht="12.75" customHeight="1" x14ac:dyDescent="0.2">
      <c r="A24" s="9"/>
      <c r="B24" s="86"/>
      <c r="C24" s="87"/>
      <c r="D24" s="86"/>
      <c r="E24" s="87"/>
      <c r="F24" s="88" t="s">
        <v>219</v>
      </c>
      <c r="G24" s="70" t="s">
        <v>128</v>
      </c>
      <c r="H24" s="89" t="s">
        <v>213</v>
      </c>
      <c r="I24" s="89" t="s">
        <v>244</v>
      </c>
      <c r="J24" s="108" t="s">
        <v>147</v>
      </c>
    </row>
    <row r="25" spans="1:10" s="80" customFormat="1" ht="12.75" customHeight="1" x14ac:dyDescent="0.2">
      <c r="A25" s="9"/>
      <c r="B25" s="86"/>
      <c r="C25" s="87"/>
      <c r="D25" s="86"/>
      <c r="E25" s="87"/>
      <c r="F25" s="88" t="s">
        <v>219</v>
      </c>
      <c r="G25" s="70" t="s">
        <v>128</v>
      </c>
      <c r="H25" s="89" t="s">
        <v>213</v>
      </c>
      <c r="I25" s="89" t="s">
        <v>244</v>
      </c>
      <c r="J25" s="108" t="s">
        <v>149</v>
      </c>
    </row>
    <row r="26" spans="1:10" s="80" customFormat="1" ht="12.75" customHeight="1" x14ac:dyDescent="0.2">
      <c r="A26" s="9"/>
      <c r="B26" s="86"/>
      <c r="C26" s="87"/>
      <c r="D26" s="86"/>
      <c r="E26" s="87"/>
      <c r="F26" s="88" t="s">
        <v>219</v>
      </c>
      <c r="G26" s="70" t="s">
        <v>128</v>
      </c>
      <c r="H26" s="89" t="s">
        <v>213</v>
      </c>
      <c r="I26" s="89" t="s">
        <v>244</v>
      </c>
      <c r="J26" s="108" t="s">
        <v>153</v>
      </c>
    </row>
    <row r="27" spans="1:10" s="80" customFormat="1" ht="12.75" customHeight="1" x14ac:dyDescent="0.2">
      <c r="A27" s="9"/>
      <c r="B27" s="86"/>
      <c r="C27" s="87"/>
      <c r="D27" s="86"/>
      <c r="E27" s="87"/>
      <c r="F27" s="88">
        <v>4.1666666666666664E-2</v>
      </c>
      <c r="G27" s="70" t="s">
        <v>128</v>
      </c>
      <c r="H27" s="89" t="s">
        <v>213</v>
      </c>
      <c r="I27" s="89" t="s">
        <v>244</v>
      </c>
      <c r="J27" s="77" t="s">
        <v>155</v>
      </c>
    </row>
    <row r="28" spans="1:10" s="80" customFormat="1" ht="12.75" customHeight="1" x14ac:dyDescent="0.2">
      <c r="A28" s="9"/>
      <c r="B28" s="86"/>
      <c r="C28" s="87"/>
      <c r="D28" s="86"/>
      <c r="E28" s="87"/>
      <c r="F28" s="88">
        <v>1.0416666666666666E-2</v>
      </c>
      <c r="G28" s="70" t="s">
        <v>128</v>
      </c>
      <c r="H28" s="89" t="s">
        <v>213</v>
      </c>
      <c r="I28" s="89" t="s">
        <v>244</v>
      </c>
      <c r="J28" s="77" t="s">
        <v>154</v>
      </c>
    </row>
    <row r="29" spans="1:10" s="80" customFormat="1" ht="12.75" customHeight="1" x14ac:dyDescent="0.2">
      <c r="A29" s="9"/>
      <c r="B29" s="86"/>
      <c r="C29" s="87"/>
      <c r="D29" s="86"/>
      <c r="E29" s="87"/>
      <c r="F29" s="88">
        <v>1.0416666666666666E-2</v>
      </c>
      <c r="G29" s="70" t="s">
        <v>128</v>
      </c>
      <c r="H29" s="89" t="s">
        <v>213</v>
      </c>
      <c r="I29" s="89" t="s">
        <v>244</v>
      </c>
      <c r="J29" s="77" t="s">
        <v>156</v>
      </c>
    </row>
    <row r="30" spans="1:10" s="80" customFormat="1" ht="12.75" customHeight="1" x14ac:dyDescent="0.2">
      <c r="A30" s="9"/>
      <c r="B30" s="86"/>
      <c r="C30" s="87"/>
      <c r="D30" s="86"/>
      <c r="E30" s="87"/>
      <c r="F30" s="88">
        <v>1.0416666666666666E-2</v>
      </c>
      <c r="G30" s="70" t="s">
        <v>128</v>
      </c>
      <c r="H30" s="89" t="s">
        <v>213</v>
      </c>
      <c r="I30" s="89" t="s">
        <v>244</v>
      </c>
      <c r="J30" s="77" t="s">
        <v>157</v>
      </c>
    </row>
    <row r="31" spans="1:10" s="80" customFormat="1" ht="12.75" customHeight="1" x14ac:dyDescent="0.2">
      <c r="A31" s="9"/>
      <c r="B31" s="86"/>
      <c r="C31" s="87"/>
      <c r="D31" s="86"/>
      <c r="E31" s="87"/>
      <c r="F31" s="88">
        <v>2.0833333333333332E-2</v>
      </c>
      <c r="G31" s="70" t="s">
        <v>128</v>
      </c>
      <c r="H31" s="89" t="s">
        <v>213</v>
      </c>
      <c r="I31" s="89" t="s">
        <v>244</v>
      </c>
      <c r="J31" s="77" t="s">
        <v>210</v>
      </c>
    </row>
    <row r="32" spans="1:10" s="80" customFormat="1" ht="12.75" customHeight="1" x14ac:dyDescent="0.2">
      <c r="A32" s="9"/>
      <c r="B32" s="86"/>
      <c r="C32" s="87"/>
      <c r="D32" s="86"/>
      <c r="E32" s="87"/>
      <c r="F32" s="88">
        <v>1.0416666666666666E-2</v>
      </c>
      <c r="G32" s="70" t="s">
        <v>128</v>
      </c>
      <c r="H32" s="89" t="s">
        <v>213</v>
      </c>
      <c r="I32" s="89" t="s">
        <v>244</v>
      </c>
      <c r="J32" s="77" t="s">
        <v>164</v>
      </c>
    </row>
    <row r="33" spans="1:18" s="80" customFormat="1" ht="12.75" customHeight="1" x14ac:dyDescent="0.2">
      <c r="A33" s="9"/>
      <c r="B33" s="86"/>
      <c r="C33" s="87"/>
      <c r="D33" s="86"/>
      <c r="E33" s="87"/>
      <c r="F33" s="88">
        <v>4.1666666666666664E-2</v>
      </c>
      <c r="G33" s="70" t="s">
        <v>145</v>
      </c>
      <c r="H33" s="89" t="s">
        <v>213</v>
      </c>
      <c r="I33" s="89" t="s">
        <v>244</v>
      </c>
      <c r="J33" s="77" t="s">
        <v>150</v>
      </c>
    </row>
    <row r="34" spans="1:18" ht="12.75" customHeight="1" x14ac:dyDescent="0.2">
      <c r="F34" s="88">
        <v>8.3333333333333329E-2</v>
      </c>
      <c r="G34" s="70" t="s">
        <v>145</v>
      </c>
      <c r="H34" s="89" t="s">
        <v>213</v>
      </c>
      <c r="I34" s="89" t="s">
        <v>244</v>
      </c>
      <c r="J34" s="77" t="s">
        <v>159</v>
      </c>
    </row>
    <row r="35" spans="1:18" ht="12.75" customHeight="1" x14ac:dyDescent="0.2">
      <c r="F35" s="88">
        <v>4.1666666666666664E-2</v>
      </c>
      <c r="G35" s="70" t="s">
        <v>145</v>
      </c>
      <c r="H35" s="89" t="s">
        <v>213</v>
      </c>
      <c r="I35" s="89" t="s">
        <v>244</v>
      </c>
      <c r="J35" s="77" t="s">
        <v>160</v>
      </c>
    </row>
    <row r="36" spans="1:18" s="80" customFormat="1" x14ac:dyDescent="0.2">
      <c r="A36" s="116"/>
      <c r="B36" s="117"/>
      <c r="C36" s="97"/>
      <c r="D36" s="117"/>
      <c r="E36" s="118"/>
      <c r="F36" s="119">
        <v>3.472222222222222E-3</v>
      </c>
      <c r="G36" s="120" t="s">
        <v>126</v>
      </c>
      <c r="H36" s="121" t="s">
        <v>132</v>
      </c>
      <c r="I36" s="121" t="s">
        <v>127</v>
      </c>
      <c r="J36" s="122" t="s">
        <v>212</v>
      </c>
    </row>
    <row r="37" spans="1:18" s="80" customFormat="1" ht="22.5" x14ac:dyDescent="0.2">
      <c r="A37" s="113"/>
      <c r="B37" s="114"/>
      <c r="C37" s="68"/>
      <c r="D37" s="115"/>
      <c r="E37" s="88"/>
      <c r="F37" s="70"/>
      <c r="G37" s="89" t="s">
        <v>145</v>
      </c>
      <c r="H37" s="89" t="s">
        <v>252</v>
      </c>
      <c r="I37" s="89" t="s">
        <v>244</v>
      </c>
      <c r="J37" s="113" t="s">
        <v>204</v>
      </c>
      <c r="K37" s="68"/>
      <c r="L37" s="68"/>
      <c r="M37" s="76"/>
      <c r="N37" s="88"/>
      <c r="O37" s="70"/>
      <c r="P37" s="89"/>
      <c r="Q37" s="89"/>
      <c r="R37" s="77"/>
    </row>
    <row r="38" spans="1:18" s="80" customFormat="1" x14ac:dyDescent="0.2">
      <c r="A38" s="123"/>
      <c r="B38" s="117"/>
      <c r="C38" s="97"/>
      <c r="D38" s="117"/>
      <c r="E38" s="118"/>
      <c r="F38" s="119">
        <v>3.472222222222222E-3</v>
      </c>
      <c r="G38" s="120" t="s">
        <v>126</v>
      </c>
      <c r="H38" s="121" t="s">
        <v>132</v>
      </c>
      <c r="I38" s="121" t="s">
        <v>127</v>
      </c>
      <c r="J38" s="122" t="s">
        <v>211</v>
      </c>
    </row>
    <row r="39" spans="1:18" s="80" customFormat="1" x14ac:dyDescent="0.2">
      <c r="A39" s="113" t="s">
        <v>220</v>
      </c>
      <c r="B39" s="114"/>
      <c r="C39" s="76"/>
      <c r="D39" s="88"/>
      <c r="E39" s="70"/>
      <c r="F39" s="89"/>
      <c r="G39" s="89" t="s">
        <v>145</v>
      </c>
      <c r="H39" s="77" t="s">
        <v>242</v>
      </c>
      <c r="I39" s="89" t="s">
        <v>244</v>
      </c>
      <c r="J39" s="113" t="s">
        <v>209</v>
      </c>
      <c r="K39" s="68"/>
      <c r="L39" s="76"/>
      <c r="M39" s="88"/>
      <c r="N39" s="70"/>
      <c r="O39" s="89"/>
      <c r="P39" s="89"/>
      <c r="Q39" s="77"/>
      <c r="R39" s="11"/>
    </row>
    <row r="40" spans="1:18" s="80" customFormat="1" x14ac:dyDescent="0.2">
      <c r="A40" s="113" t="s">
        <v>220</v>
      </c>
      <c r="B40" s="114"/>
      <c r="C40" s="76"/>
      <c r="D40" s="88"/>
      <c r="E40" s="70"/>
      <c r="F40" s="88">
        <v>4.8611111111111112E-2</v>
      </c>
      <c r="G40" s="89" t="s">
        <v>145</v>
      </c>
      <c r="H40" s="77" t="s">
        <v>242</v>
      </c>
      <c r="I40" s="89" t="s">
        <v>244</v>
      </c>
      <c r="J40" s="113" t="s">
        <v>250</v>
      </c>
      <c r="K40" s="68"/>
      <c r="L40" s="76"/>
      <c r="M40" s="88"/>
      <c r="N40" s="70"/>
      <c r="O40" s="89"/>
      <c r="P40" s="89"/>
      <c r="Q40" s="77"/>
      <c r="R40" s="11"/>
    </row>
    <row r="41" spans="1:18" s="80" customFormat="1" x14ac:dyDescent="0.2">
      <c r="A41" s="116"/>
      <c r="B41" s="117"/>
      <c r="C41" s="97"/>
      <c r="D41" s="117"/>
      <c r="E41" s="118"/>
      <c r="F41" s="119">
        <v>3.472222222222222E-3</v>
      </c>
      <c r="G41" s="120" t="s">
        <v>126</v>
      </c>
      <c r="H41" s="121" t="s">
        <v>132</v>
      </c>
      <c r="I41" s="121" t="s">
        <v>127</v>
      </c>
      <c r="J41" s="122" t="s">
        <v>249</v>
      </c>
    </row>
    <row r="42" spans="1:18" s="80" customFormat="1" x14ac:dyDescent="0.2">
      <c r="A42" s="9"/>
      <c r="B42" s="86"/>
      <c r="C42" s="87"/>
      <c r="D42" s="86"/>
      <c r="E42" s="87"/>
      <c r="F42" s="88">
        <v>2.0833333333333332E-2</v>
      </c>
      <c r="G42" s="70" t="s">
        <v>145</v>
      </c>
      <c r="H42" s="89" t="s">
        <v>130</v>
      </c>
      <c r="I42" s="89" t="s">
        <v>244</v>
      </c>
      <c r="J42" s="71" t="s">
        <v>165</v>
      </c>
    </row>
    <row r="43" spans="1:18" s="80" customFormat="1" x14ac:dyDescent="0.2">
      <c r="A43" s="9"/>
      <c r="B43" s="86"/>
      <c r="C43" s="87"/>
      <c r="D43" s="86"/>
      <c r="E43" s="87"/>
      <c r="F43" s="88">
        <v>2.0833333333333332E-2</v>
      </c>
      <c r="G43" s="70" t="s">
        <v>145</v>
      </c>
      <c r="H43" s="89" t="s">
        <v>130</v>
      </c>
      <c r="I43" s="89" t="s">
        <v>244</v>
      </c>
      <c r="J43" s="71" t="s">
        <v>120</v>
      </c>
    </row>
    <row r="44" spans="1:18" s="80" customFormat="1" x14ac:dyDescent="0.2">
      <c r="A44" s="9"/>
      <c r="B44" s="86"/>
      <c r="C44" s="87"/>
      <c r="D44" s="86"/>
      <c r="E44" s="87"/>
      <c r="F44" s="88">
        <v>4.1666666666666664E-2</v>
      </c>
      <c r="G44" s="70" t="s">
        <v>145</v>
      </c>
      <c r="H44" s="89" t="s">
        <v>166</v>
      </c>
      <c r="I44" s="89" t="s">
        <v>244</v>
      </c>
      <c r="J44" s="71" t="s">
        <v>162</v>
      </c>
    </row>
    <row r="45" spans="1:18" s="80" customFormat="1" x14ac:dyDescent="0.2">
      <c r="A45" s="116"/>
      <c r="B45" s="117"/>
      <c r="C45" s="97"/>
      <c r="D45" s="117"/>
      <c r="E45" s="118"/>
      <c r="F45" s="119">
        <v>3.472222222222222E-3</v>
      </c>
      <c r="G45" s="120" t="s">
        <v>126</v>
      </c>
      <c r="H45" s="121" t="s">
        <v>132</v>
      </c>
      <c r="I45" s="121" t="s">
        <v>127</v>
      </c>
      <c r="J45" s="122" t="s">
        <v>118</v>
      </c>
    </row>
    <row r="46" spans="1:18" s="80" customFormat="1" x14ac:dyDescent="0.2">
      <c r="A46" s="11"/>
      <c r="B46" s="86"/>
      <c r="C46" s="75"/>
      <c r="D46" s="86"/>
      <c r="E46" s="75"/>
      <c r="F46" s="88">
        <v>8.3333333333333329E-2</v>
      </c>
      <c r="G46" s="70" t="s">
        <v>214</v>
      </c>
      <c r="H46" s="89" t="s">
        <v>130</v>
      </c>
      <c r="I46" s="89" t="s">
        <v>244</v>
      </c>
      <c r="J46" s="71" t="s">
        <v>222</v>
      </c>
    </row>
    <row r="47" spans="1:18" s="80" customFormat="1" x14ac:dyDescent="0.2">
      <c r="A47" s="9"/>
      <c r="B47" s="86"/>
      <c r="C47" s="75"/>
      <c r="D47" s="86"/>
      <c r="E47" s="75"/>
      <c r="F47" s="88" t="s">
        <v>219</v>
      </c>
      <c r="G47" s="70" t="s">
        <v>214</v>
      </c>
      <c r="H47" s="89" t="s">
        <v>130</v>
      </c>
      <c r="I47" s="89" t="s">
        <v>244</v>
      </c>
      <c r="J47" s="70" t="s">
        <v>195</v>
      </c>
    </row>
    <row r="48" spans="1:18" s="80" customFormat="1" x14ac:dyDescent="0.2">
      <c r="A48" s="9"/>
      <c r="B48" s="86"/>
      <c r="C48" s="75"/>
      <c r="D48" s="86"/>
      <c r="E48" s="75"/>
      <c r="F48" s="88" t="s">
        <v>219</v>
      </c>
      <c r="G48" s="70" t="s">
        <v>214</v>
      </c>
      <c r="H48" s="89" t="s">
        <v>130</v>
      </c>
      <c r="I48" s="89" t="s">
        <v>244</v>
      </c>
      <c r="J48" s="70" t="s">
        <v>194</v>
      </c>
    </row>
    <row r="49" spans="1:10" s="80" customFormat="1" x14ac:dyDescent="0.2">
      <c r="A49" s="9"/>
      <c r="B49" s="86"/>
      <c r="C49" s="75"/>
      <c r="D49" s="86"/>
      <c r="E49" s="75"/>
      <c r="F49" s="88" t="s">
        <v>219</v>
      </c>
      <c r="G49" s="70" t="s">
        <v>214</v>
      </c>
      <c r="H49" s="89" t="s">
        <v>130</v>
      </c>
      <c r="I49" s="89" t="s">
        <v>244</v>
      </c>
      <c r="J49" s="70" t="s">
        <v>133</v>
      </c>
    </row>
    <row r="50" spans="1:10" s="80" customFormat="1" x14ac:dyDescent="0.2">
      <c r="A50" s="9"/>
      <c r="B50" s="86"/>
      <c r="C50" s="75"/>
      <c r="D50" s="86"/>
      <c r="E50" s="75"/>
      <c r="F50" s="88" t="s">
        <v>219</v>
      </c>
      <c r="G50" s="70" t="s">
        <v>214</v>
      </c>
      <c r="H50" s="89" t="s">
        <v>130</v>
      </c>
      <c r="I50" s="89" t="s">
        <v>244</v>
      </c>
      <c r="J50" s="70" t="s">
        <v>201</v>
      </c>
    </row>
    <row r="51" spans="1:10" s="84" customFormat="1" x14ac:dyDescent="0.2">
      <c r="A51" s="9"/>
      <c r="B51" s="86"/>
      <c r="C51" s="75"/>
      <c r="D51" s="86"/>
      <c r="E51" s="75"/>
      <c r="F51" s="88" t="s">
        <v>219</v>
      </c>
      <c r="G51" s="70" t="s">
        <v>214</v>
      </c>
      <c r="H51" s="89" t="s">
        <v>130</v>
      </c>
      <c r="I51" s="89" t="s">
        <v>244</v>
      </c>
      <c r="J51" s="70" t="s">
        <v>163</v>
      </c>
    </row>
    <row r="52" spans="1:10" s="84" customFormat="1" x14ac:dyDescent="0.2">
      <c r="A52" s="9"/>
      <c r="B52" s="86"/>
      <c r="C52" s="75"/>
      <c r="D52" s="86"/>
      <c r="E52" s="75"/>
      <c r="F52" s="88" t="s">
        <v>219</v>
      </c>
      <c r="G52" s="70" t="s">
        <v>214</v>
      </c>
      <c r="H52" s="89" t="s">
        <v>130</v>
      </c>
      <c r="I52" s="89" t="s">
        <v>244</v>
      </c>
      <c r="J52" s="70" t="s">
        <v>197</v>
      </c>
    </row>
    <row r="53" spans="1:10" s="84" customFormat="1" x14ac:dyDescent="0.2">
      <c r="A53" s="9"/>
      <c r="B53" s="86"/>
      <c r="C53" s="75"/>
      <c r="D53" s="86"/>
      <c r="E53" s="75"/>
      <c r="F53" s="88" t="s">
        <v>219</v>
      </c>
      <c r="G53" s="70" t="s">
        <v>214</v>
      </c>
      <c r="H53" s="89" t="s">
        <v>130</v>
      </c>
      <c r="I53" s="89" t="s">
        <v>244</v>
      </c>
      <c r="J53" s="70" t="s">
        <v>196</v>
      </c>
    </row>
    <row r="54" spans="1:10" s="84" customFormat="1" x14ac:dyDescent="0.2">
      <c r="A54" s="116"/>
      <c r="B54" s="117"/>
      <c r="C54" s="97"/>
      <c r="D54" s="117"/>
      <c r="E54" s="118"/>
      <c r="F54" s="119" t="s">
        <v>112</v>
      </c>
      <c r="G54" s="120" t="s">
        <v>126</v>
      </c>
      <c r="H54" s="121" t="s">
        <v>132</v>
      </c>
      <c r="I54" s="121" t="s">
        <v>127</v>
      </c>
      <c r="J54" s="122" t="s">
        <v>119</v>
      </c>
    </row>
    <row r="55" spans="1:10" s="84" customFormat="1" x14ac:dyDescent="0.2">
      <c r="A55" s="9"/>
      <c r="B55" s="86"/>
      <c r="C55" s="87"/>
      <c r="D55" s="86"/>
      <c r="E55" s="87"/>
      <c r="F55" s="88">
        <v>4.1666666666666664E-2</v>
      </c>
      <c r="G55" s="70" t="s">
        <v>126</v>
      </c>
      <c r="H55" s="89" t="s">
        <v>131</v>
      </c>
      <c r="I55" s="89" t="s">
        <v>244</v>
      </c>
      <c r="J55" s="71" t="s">
        <v>253</v>
      </c>
    </row>
    <row r="56" spans="1:10" s="83" customFormat="1" x14ac:dyDescent="0.2">
      <c r="A56" s="82"/>
      <c r="B56" s="86"/>
      <c r="C56" s="87"/>
      <c r="D56" s="86"/>
      <c r="E56" s="87"/>
      <c r="F56" s="88">
        <v>4.1666666666666664E-2</v>
      </c>
      <c r="G56" s="70" t="s">
        <v>126</v>
      </c>
      <c r="H56" s="89" t="s">
        <v>131</v>
      </c>
      <c r="I56" s="89" t="s">
        <v>244</v>
      </c>
      <c r="J56" s="71" t="s">
        <v>129</v>
      </c>
    </row>
    <row r="57" spans="1:10" s="83" customFormat="1" x14ac:dyDescent="0.2">
      <c r="A57" s="11"/>
      <c r="B57" s="86"/>
      <c r="C57" s="78"/>
      <c r="D57" s="86"/>
      <c r="E57" s="78"/>
      <c r="F57" s="88">
        <v>0.33333333333333331</v>
      </c>
      <c r="G57" s="70" t="s">
        <v>199</v>
      </c>
      <c r="H57" s="89" t="s">
        <v>131</v>
      </c>
      <c r="I57" s="89" t="s">
        <v>244</v>
      </c>
      <c r="J57" s="70" t="s">
        <v>198</v>
      </c>
    </row>
    <row r="58" spans="1:10" s="83" customFormat="1" x14ac:dyDescent="0.2"/>
    <row r="59" spans="1:10" s="83" customFormat="1" x14ac:dyDescent="0.2">
      <c r="A59" s="82"/>
      <c r="B59" s="90"/>
      <c r="C59" s="78"/>
      <c r="D59" s="90"/>
      <c r="E59" s="78"/>
      <c r="F59" s="79"/>
      <c r="G59" s="70"/>
      <c r="H59" s="91"/>
      <c r="I59" s="91"/>
      <c r="J59" s="70"/>
    </row>
    <row r="60" spans="1:10" s="83" customFormat="1" x14ac:dyDescent="0.2">
      <c r="A60" s="82"/>
      <c r="B60" s="90"/>
      <c r="C60" s="78"/>
      <c r="D60" s="90"/>
      <c r="E60" s="78"/>
      <c r="F60" s="79"/>
      <c r="G60" s="70"/>
      <c r="H60" s="91"/>
      <c r="I60" s="91"/>
      <c r="J60" s="70"/>
    </row>
    <row r="61" spans="1:10" s="83" customFormat="1" x14ac:dyDescent="0.2">
      <c r="A61" s="82"/>
      <c r="B61" s="90"/>
      <c r="C61" s="78"/>
      <c r="D61" s="90"/>
      <c r="E61" s="78"/>
      <c r="F61" s="79"/>
      <c r="G61" s="70"/>
      <c r="H61" s="91"/>
      <c r="I61" s="91"/>
      <c r="J61" s="70"/>
    </row>
    <row r="62" spans="1:10" s="83" customFormat="1" x14ac:dyDescent="0.2">
      <c r="A62" s="82"/>
      <c r="B62" s="90"/>
      <c r="C62" s="78"/>
      <c r="D62" s="90"/>
      <c r="E62" s="78"/>
      <c r="F62" s="79"/>
      <c r="G62" s="70"/>
      <c r="H62" s="91"/>
      <c r="I62" s="91"/>
      <c r="J62" s="70"/>
    </row>
    <row r="63" spans="1:10" s="84" customFormat="1" x14ac:dyDescent="0.2">
      <c r="A63" s="82"/>
      <c r="B63" s="90"/>
      <c r="C63" s="78"/>
      <c r="D63" s="90"/>
      <c r="E63" s="78"/>
      <c r="F63" s="79"/>
      <c r="G63" s="70"/>
      <c r="H63" s="91"/>
      <c r="I63" s="91"/>
      <c r="J63" s="70"/>
    </row>
    <row r="64" spans="1:10" s="84" customFormat="1" x14ac:dyDescent="0.2">
      <c r="A64" s="82"/>
      <c r="B64" s="90"/>
      <c r="C64" s="78"/>
      <c r="D64" s="90"/>
      <c r="E64" s="78"/>
      <c r="F64" s="79"/>
      <c r="G64" s="70"/>
      <c r="H64" s="91"/>
      <c r="I64" s="91"/>
      <c r="J64" s="70"/>
    </row>
    <row r="65" spans="1:10" s="84" customFormat="1" x14ac:dyDescent="0.2">
      <c r="A65" s="82"/>
      <c r="B65" s="90"/>
      <c r="C65" s="78"/>
      <c r="D65" s="90"/>
      <c r="E65" s="78"/>
      <c r="F65" s="79"/>
      <c r="G65" s="70"/>
      <c r="H65" s="91"/>
      <c r="I65" s="91"/>
      <c r="J65" s="70"/>
    </row>
    <row r="66" spans="1:10" s="83" customFormat="1" x14ac:dyDescent="0.2">
      <c r="A66" s="82"/>
      <c r="B66" s="90"/>
      <c r="C66" s="78"/>
      <c r="D66" s="90"/>
      <c r="E66" s="78"/>
      <c r="F66" s="79"/>
      <c r="G66" s="70"/>
      <c r="H66" s="91"/>
      <c r="I66" s="91"/>
      <c r="J66" s="70"/>
    </row>
    <row r="67" spans="1:10" s="84" customFormat="1" x14ac:dyDescent="0.2">
      <c r="A67" s="82"/>
      <c r="B67" s="90"/>
      <c r="C67" s="78"/>
      <c r="D67" s="90"/>
      <c r="E67" s="78"/>
      <c r="F67" s="79"/>
      <c r="G67" s="70"/>
      <c r="H67" s="91"/>
      <c r="I67" s="91"/>
      <c r="J67" s="70"/>
    </row>
    <row r="68" spans="1:10" s="83" customFormat="1" x14ac:dyDescent="0.2">
      <c r="A68" s="82"/>
      <c r="B68" s="90"/>
      <c r="C68" s="78"/>
      <c r="D68" s="90"/>
      <c r="E68" s="78"/>
      <c r="F68" s="79"/>
      <c r="G68" s="70"/>
      <c r="H68" s="91"/>
      <c r="I68" s="91"/>
      <c r="J68" s="70"/>
    </row>
    <row r="69" spans="1:10" s="83" customFormat="1" x14ac:dyDescent="0.2">
      <c r="A69" s="82"/>
      <c r="B69" s="90"/>
      <c r="C69" s="78"/>
      <c r="D69" s="90"/>
      <c r="E69" s="78"/>
      <c r="F69" s="79"/>
      <c r="G69" s="70"/>
      <c r="H69" s="91"/>
      <c r="I69" s="91"/>
      <c r="J69" s="70"/>
    </row>
    <row r="70" spans="1:10" s="84" customFormat="1" x14ac:dyDescent="0.2">
      <c r="A70" s="82"/>
      <c r="B70" s="90"/>
      <c r="C70" s="78"/>
      <c r="D70" s="90"/>
      <c r="E70" s="78"/>
      <c r="F70" s="79"/>
      <c r="G70" s="70"/>
      <c r="H70" s="91"/>
      <c r="I70" s="91"/>
      <c r="J70" s="70"/>
    </row>
    <row r="71" spans="1:10" s="83" customFormat="1" x14ac:dyDescent="0.2">
      <c r="A71" s="82"/>
      <c r="B71" s="90"/>
      <c r="C71" s="78"/>
      <c r="D71" s="90"/>
      <c r="E71" s="78"/>
      <c r="F71" s="79"/>
      <c r="G71" s="70"/>
      <c r="H71" s="91"/>
      <c r="I71" s="91"/>
      <c r="J71" s="70"/>
    </row>
    <row r="72" spans="1:10" s="83" customFormat="1" x14ac:dyDescent="0.2">
      <c r="A72" s="82"/>
      <c r="B72" s="90"/>
      <c r="C72" s="78"/>
      <c r="D72" s="90"/>
      <c r="E72" s="78"/>
      <c r="F72" s="79"/>
      <c r="G72" s="70"/>
      <c r="H72" s="91"/>
      <c r="I72" s="91"/>
      <c r="J72" s="70"/>
    </row>
    <row r="73" spans="1:10" s="83" customFormat="1" x14ac:dyDescent="0.2">
      <c r="A73" s="82"/>
      <c r="B73" s="90"/>
      <c r="C73" s="78"/>
      <c r="D73" s="90"/>
      <c r="E73" s="78"/>
      <c r="F73" s="79"/>
      <c r="G73" s="70"/>
      <c r="H73" s="91"/>
      <c r="I73" s="91"/>
      <c r="J73" s="70"/>
    </row>
    <row r="74" spans="1:10" s="83" customFormat="1" x14ac:dyDescent="0.2">
      <c r="A74" s="82"/>
      <c r="B74" s="90"/>
      <c r="C74" s="78"/>
      <c r="D74" s="90"/>
      <c r="E74" s="78"/>
      <c r="F74" s="79"/>
      <c r="G74" s="70"/>
      <c r="H74" s="91"/>
      <c r="I74" s="91"/>
      <c r="J74" s="70"/>
    </row>
    <row r="75" spans="1:10" s="84" customFormat="1" x14ac:dyDescent="0.2">
      <c r="A75" s="82"/>
      <c r="B75" s="90"/>
      <c r="C75" s="78"/>
      <c r="D75" s="90"/>
      <c r="E75" s="78"/>
      <c r="F75" s="79"/>
      <c r="G75" s="70"/>
      <c r="H75" s="91"/>
      <c r="I75" s="91"/>
      <c r="J75" s="70"/>
    </row>
    <row r="76" spans="1:10" s="83" customFormat="1" x14ac:dyDescent="0.2">
      <c r="A76" s="82"/>
      <c r="B76" s="90"/>
      <c r="C76" s="78"/>
      <c r="D76" s="90"/>
      <c r="E76" s="78"/>
      <c r="F76" s="79"/>
      <c r="G76" s="70"/>
      <c r="H76" s="91"/>
      <c r="I76" s="91"/>
      <c r="J76" s="70"/>
    </row>
    <row r="77" spans="1:10" s="84" customFormat="1" x14ac:dyDescent="0.2">
      <c r="A77" s="82"/>
      <c r="B77" s="90"/>
      <c r="C77" s="78"/>
      <c r="D77" s="90"/>
      <c r="E77" s="78"/>
      <c r="F77" s="79"/>
      <c r="G77" s="70"/>
      <c r="H77" s="91"/>
      <c r="I77" s="91"/>
      <c r="J77" s="70"/>
    </row>
    <row r="78" spans="1:10" s="83" customFormat="1" x14ac:dyDescent="0.2">
      <c r="A78" s="82"/>
      <c r="B78" s="90"/>
      <c r="C78" s="78"/>
      <c r="D78" s="90"/>
      <c r="E78" s="78"/>
      <c r="F78" s="79"/>
      <c r="G78" s="70"/>
      <c r="H78" s="91"/>
      <c r="I78" s="91"/>
      <c r="J78" s="70"/>
    </row>
    <row r="79" spans="1:10" s="83" customFormat="1" x14ac:dyDescent="0.2">
      <c r="A79" s="82"/>
      <c r="B79" s="90"/>
      <c r="C79" s="78"/>
      <c r="D79" s="90"/>
      <c r="E79" s="78"/>
      <c r="F79" s="79"/>
      <c r="G79" s="70"/>
      <c r="H79" s="91"/>
      <c r="I79" s="91"/>
      <c r="J79" s="70"/>
    </row>
    <row r="80" spans="1:10" s="83" customFormat="1" x14ac:dyDescent="0.2">
      <c r="A80" s="82"/>
      <c r="B80" s="90"/>
      <c r="C80" s="78"/>
      <c r="D80" s="90"/>
      <c r="E80" s="78"/>
      <c r="F80" s="79"/>
      <c r="G80" s="70"/>
      <c r="H80" s="91"/>
      <c r="I80" s="91"/>
      <c r="J80" s="70"/>
    </row>
    <row r="81" spans="1:10" s="84" customFormat="1" x14ac:dyDescent="0.2">
      <c r="A81" s="82"/>
      <c r="B81" s="90"/>
      <c r="C81" s="78"/>
      <c r="D81" s="90"/>
      <c r="E81" s="78"/>
      <c r="F81" s="79"/>
      <c r="G81" s="70"/>
      <c r="H81" s="91"/>
      <c r="I81" s="91"/>
      <c r="J81" s="83"/>
    </row>
    <row r="82" spans="1:10" s="84" customFormat="1" x14ac:dyDescent="0.2">
      <c r="A82" s="82"/>
      <c r="B82" s="90"/>
      <c r="C82" s="78"/>
      <c r="D82" s="90"/>
      <c r="E82" s="78"/>
      <c r="F82" s="79"/>
      <c r="G82" s="70"/>
      <c r="H82" s="91"/>
      <c r="I82" s="91"/>
      <c r="J82" s="85"/>
    </row>
    <row r="83" spans="1:10" s="84" customFormat="1" x14ac:dyDescent="0.2">
      <c r="A83" s="82"/>
      <c r="B83" s="90"/>
      <c r="C83" s="78"/>
      <c r="D83" s="90"/>
      <c r="E83" s="78"/>
      <c r="F83" s="79"/>
      <c r="G83" s="70"/>
      <c r="H83" s="91"/>
      <c r="I83" s="91"/>
    </row>
    <row r="84" spans="1:10" s="83" customFormat="1" x14ac:dyDescent="0.2">
      <c r="A84" s="82"/>
      <c r="B84" s="90"/>
      <c r="C84" s="78"/>
      <c r="D84" s="90"/>
      <c r="E84" s="78"/>
      <c r="F84" s="79"/>
      <c r="G84" s="70"/>
      <c r="H84" s="91"/>
      <c r="I84" s="91"/>
      <c r="J84" s="85"/>
    </row>
    <row r="85" spans="1:10" s="66" customFormat="1" x14ac:dyDescent="0.2">
      <c r="A85" s="82"/>
      <c r="B85" s="90"/>
      <c r="C85" s="78"/>
      <c r="D85" s="90"/>
      <c r="E85" s="78"/>
      <c r="F85" s="79"/>
      <c r="G85" s="70"/>
      <c r="H85" s="91"/>
      <c r="I85" s="91"/>
      <c r="J85" s="83"/>
    </row>
    <row r="86" spans="1:10" s="66" customFormat="1" x14ac:dyDescent="0.2">
      <c r="A86" s="92"/>
      <c r="B86" s="90"/>
      <c r="C86" s="78"/>
      <c r="D86" s="90"/>
      <c r="E86" s="78"/>
      <c r="F86" s="79"/>
      <c r="G86" s="70"/>
      <c r="H86" s="91"/>
      <c r="I86" s="91"/>
      <c r="J86" s="2"/>
    </row>
    <row r="87" spans="1:10" s="66" customFormat="1" x14ac:dyDescent="0.2">
      <c r="A87" s="92"/>
      <c r="B87" s="90"/>
      <c r="C87" s="78"/>
      <c r="D87" s="90"/>
      <c r="E87" s="78"/>
      <c r="F87" s="79"/>
      <c r="G87" s="70"/>
      <c r="H87" s="91"/>
      <c r="I87" s="91"/>
      <c r="J87" s="2"/>
    </row>
    <row r="88" spans="1:10" s="66" customFormat="1" x14ac:dyDescent="0.2">
      <c r="A88" s="92"/>
      <c r="B88" s="90"/>
      <c r="C88" s="78"/>
      <c r="D88" s="90"/>
      <c r="E88" s="78"/>
      <c r="F88" s="79"/>
      <c r="G88" s="70"/>
      <c r="H88" s="91"/>
      <c r="I88" s="91"/>
      <c r="J88" s="2"/>
    </row>
    <row r="89" spans="1:10" s="66" customFormat="1" x14ac:dyDescent="0.2">
      <c r="A89" s="92"/>
      <c r="B89" s="90"/>
      <c r="C89" s="78"/>
      <c r="D89" s="90"/>
      <c r="E89" s="78"/>
      <c r="F89" s="79"/>
      <c r="G89" s="70"/>
      <c r="H89" s="91"/>
      <c r="I89" s="91"/>
      <c r="J89" s="2"/>
    </row>
    <row r="90" spans="1:10" s="66" customFormat="1" x14ac:dyDescent="0.2">
      <c r="A90" s="92"/>
      <c r="B90" s="68"/>
      <c r="C90" s="72"/>
      <c r="D90" s="68"/>
      <c r="E90" s="76"/>
      <c r="F90" s="67"/>
      <c r="G90" s="82"/>
      <c r="H90" s="82"/>
      <c r="I90" s="82"/>
      <c r="J90" s="2"/>
    </row>
    <row r="91" spans="1:10" s="66" customFormat="1" x14ac:dyDescent="0.2">
      <c r="A91" s="92"/>
      <c r="B91" s="68"/>
      <c r="C91" s="72"/>
      <c r="D91" s="68"/>
      <c r="E91" s="76"/>
      <c r="F91" s="67"/>
      <c r="G91" s="82"/>
      <c r="H91" s="82"/>
      <c r="I91" s="82"/>
      <c r="J91" s="2"/>
    </row>
    <row r="92" spans="1:10" s="66" customFormat="1" x14ac:dyDescent="0.2">
      <c r="A92" s="92"/>
      <c r="B92" s="68"/>
      <c r="C92" s="72"/>
      <c r="D92" s="68"/>
      <c r="E92" s="76"/>
      <c r="F92" s="67"/>
      <c r="G92" s="82"/>
      <c r="H92" s="82"/>
      <c r="I92" s="82"/>
      <c r="J92" s="2"/>
    </row>
    <row r="93" spans="1:10" s="66" customFormat="1" x14ac:dyDescent="0.2">
      <c r="A93" s="92"/>
      <c r="B93" s="68"/>
      <c r="C93" s="72"/>
      <c r="D93" s="68"/>
      <c r="E93" s="76"/>
      <c r="F93" s="67"/>
      <c r="G93" s="82"/>
      <c r="H93" s="82"/>
      <c r="I93" s="82"/>
      <c r="J93" s="2"/>
    </row>
    <row r="94" spans="1:10" s="66" customFormat="1" x14ac:dyDescent="0.2">
      <c r="A94" s="92"/>
      <c r="B94" s="68"/>
      <c r="C94" s="72"/>
      <c r="D94" s="68"/>
      <c r="E94" s="76"/>
      <c r="F94" s="67"/>
      <c r="G94" s="82"/>
      <c r="H94" s="82"/>
      <c r="I94" s="82"/>
      <c r="J94" s="2"/>
    </row>
    <row r="95" spans="1:10" s="66" customFormat="1" x14ac:dyDescent="0.2">
      <c r="A95" s="92"/>
      <c r="B95" s="68"/>
      <c r="C95" s="72"/>
      <c r="D95" s="68"/>
      <c r="E95" s="76"/>
      <c r="F95" s="67"/>
      <c r="G95" s="82"/>
      <c r="H95" s="82"/>
      <c r="I95" s="82"/>
      <c r="J95" s="2"/>
    </row>
    <row r="96" spans="1:10" s="66" customFormat="1" x14ac:dyDescent="0.2">
      <c r="A96" s="92"/>
      <c r="B96" s="68"/>
      <c r="C96" s="72"/>
      <c r="D96" s="68"/>
      <c r="E96" s="76"/>
      <c r="F96" s="67"/>
      <c r="G96" s="82"/>
      <c r="H96" s="82"/>
      <c r="I96" s="82"/>
      <c r="J96" s="2"/>
    </row>
    <row r="97" spans="1:10" s="66" customFormat="1" x14ac:dyDescent="0.2">
      <c r="A97" s="92"/>
      <c r="B97" s="68"/>
      <c r="C97" s="72"/>
      <c r="D97" s="68"/>
      <c r="E97" s="76"/>
      <c r="F97" s="67"/>
      <c r="G97" s="82"/>
      <c r="H97" s="82"/>
      <c r="I97" s="82"/>
      <c r="J97" s="2"/>
    </row>
    <row r="98" spans="1:10" s="66" customFormat="1" x14ac:dyDescent="0.2">
      <c r="A98" s="92"/>
      <c r="B98" s="68"/>
      <c r="C98" s="72"/>
      <c r="D98" s="68"/>
      <c r="E98" s="76"/>
      <c r="F98" s="67"/>
      <c r="G98" s="82"/>
      <c r="H98" s="82"/>
      <c r="I98" s="82"/>
      <c r="J98" s="2"/>
    </row>
    <row r="99" spans="1:10" s="66" customFormat="1" x14ac:dyDescent="0.2">
      <c r="A99" s="92"/>
      <c r="B99" s="68"/>
      <c r="C99" s="72"/>
      <c r="D99" s="68"/>
      <c r="E99" s="76"/>
      <c r="F99" s="67"/>
      <c r="G99" s="82"/>
      <c r="H99" s="82"/>
      <c r="I99" s="82"/>
      <c r="J99" s="2"/>
    </row>
    <row r="100" spans="1:10" s="66" customFormat="1" x14ac:dyDescent="0.2">
      <c r="A100" s="92"/>
      <c r="B100" s="68"/>
      <c r="C100" s="72"/>
      <c r="D100" s="68"/>
      <c r="E100" s="76"/>
      <c r="F100" s="67"/>
      <c r="G100" s="82"/>
      <c r="H100" s="82"/>
      <c r="I100" s="82"/>
      <c r="J100" s="2"/>
    </row>
    <row r="101" spans="1:10" s="66" customFormat="1" x14ac:dyDescent="0.2">
      <c r="A101" s="92"/>
      <c r="B101" s="68"/>
      <c r="C101" s="72"/>
      <c r="D101" s="68"/>
      <c r="E101" s="76"/>
      <c r="F101" s="67"/>
      <c r="G101" s="82"/>
      <c r="H101" s="82"/>
      <c r="I101" s="82"/>
      <c r="J101" s="2"/>
    </row>
    <row r="102" spans="1:10" s="66" customFormat="1" x14ac:dyDescent="0.2">
      <c r="A102" s="92"/>
      <c r="B102" s="68"/>
      <c r="C102" s="72"/>
      <c r="D102" s="68"/>
      <c r="E102" s="76"/>
      <c r="F102" s="67"/>
      <c r="G102" s="82"/>
      <c r="H102" s="82"/>
      <c r="I102" s="82"/>
      <c r="J102" s="2"/>
    </row>
    <row r="103" spans="1:10" s="66" customFormat="1" x14ac:dyDescent="0.2">
      <c r="A103" s="92"/>
      <c r="B103" s="68"/>
      <c r="C103" s="72"/>
      <c r="D103" s="68"/>
      <c r="E103" s="76"/>
      <c r="F103" s="67"/>
      <c r="G103" s="82"/>
      <c r="H103" s="82"/>
      <c r="I103" s="82"/>
      <c r="J103" s="2"/>
    </row>
    <row r="104" spans="1:10" s="66" customFormat="1" x14ac:dyDescent="0.2">
      <c r="A104" s="92"/>
      <c r="B104" s="68"/>
      <c r="C104" s="72"/>
      <c r="D104" s="68"/>
      <c r="E104" s="76"/>
      <c r="F104" s="67"/>
      <c r="G104" s="82"/>
      <c r="H104" s="82"/>
      <c r="I104" s="82"/>
      <c r="J104" s="2"/>
    </row>
    <row r="105" spans="1:10" s="66" customFormat="1" x14ac:dyDescent="0.2">
      <c r="A105" s="92"/>
      <c r="B105" s="68"/>
      <c r="C105" s="72"/>
      <c r="D105" s="68"/>
      <c r="E105" s="76"/>
      <c r="F105" s="67"/>
      <c r="G105" s="82"/>
      <c r="H105" s="82"/>
      <c r="I105" s="82"/>
      <c r="J105" s="2"/>
    </row>
    <row r="106" spans="1:10" s="66" customFormat="1" x14ac:dyDescent="0.2">
      <c r="A106" s="92"/>
      <c r="B106" s="68"/>
      <c r="C106" s="72"/>
      <c r="D106" s="68"/>
      <c r="E106" s="76"/>
      <c r="F106" s="67"/>
      <c r="G106" s="82"/>
      <c r="H106" s="82"/>
      <c r="I106" s="82"/>
      <c r="J106" s="2"/>
    </row>
    <row r="107" spans="1:10" s="66" customFormat="1" x14ac:dyDescent="0.2">
      <c r="A107" s="92"/>
      <c r="B107" s="68"/>
      <c r="C107" s="72"/>
      <c r="D107" s="68"/>
      <c r="E107" s="76"/>
      <c r="F107" s="67"/>
      <c r="G107" s="82"/>
      <c r="H107" s="82"/>
      <c r="I107" s="82"/>
      <c r="J107" s="2"/>
    </row>
    <row r="108" spans="1:10" s="66" customFormat="1" x14ac:dyDescent="0.2">
      <c r="A108" s="92"/>
      <c r="B108" s="68"/>
      <c r="C108" s="72"/>
      <c r="D108" s="68"/>
      <c r="E108" s="76"/>
      <c r="F108" s="67"/>
      <c r="G108" s="82"/>
      <c r="H108" s="82"/>
      <c r="I108" s="82"/>
      <c r="J108" s="2"/>
    </row>
    <row r="109" spans="1:10" s="66" customFormat="1" x14ac:dyDescent="0.2">
      <c r="A109" s="92"/>
      <c r="B109" s="68"/>
      <c r="C109" s="72"/>
      <c r="D109" s="68"/>
      <c r="E109" s="76"/>
      <c r="F109" s="67"/>
      <c r="G109" s="82"/>
      <c r="H109" s="82"/>
      <c r="I109" s="82"/>
      <c r="J109" s="2"/>
    </row>
    <row r="110" spans="1:10" s="66" customFormat="1" x14ac:dyDescent="0.2">
      <c r="A110" s="92"/>
      <c r="B110" s="68"/>
      <c r="C110" s="72"/>
      <c r="D110" s="68"/>
      <c r="E110" s="76"/>
      <c r="F110" s="67"/>
      <c r="G110" s="82"/>
      <c r="H110" s="82"/>
      <c r="I110" s="82"/>
      <c r="J110" s="2"/>
    </row>
    <row r="111" spans="1:10" s="66" customFormat="1" x14ac:dyDescent="0.2">
      <c r="A111" s="92"/>
      <c r="B111" s="68"/>
      <c r="C111" s="72"/>
      <c r="D111" s="68"/>
      <c r="E111" s="76"/>
      <c r="F111" s="67"/>
      <c r="G111" s="82"/>
      <c r="H111" s="82"/>
      <c r="I111" s="82"/>
      <c r="J111" s="2"/>
    </row>
    <row r="112" spans="1:10" s="66" customFormat="1" x14ac:dyDescent="0.2">
      <c r="A112" s="92"/>
      <c r="B112" s="68"/>
      <c r="C112" s="72"/>
      <c r="D112" s="68"/>
      <c r="E112" s="76"/>
      <c r="F112" s="67"/>
      <c r="G112" s="82"/>
      <c r="H112" s="82"/>
      <c r="I112" s="82"/>
      <c r="J112" s="2"/>
    </row>
    <row r="113" spans="1:10" s="66" customFormat="1" x14ac:dyDescent="0.2">
      <c r="A113" s="92"/>
      <c r="B113" s="68"/>
      <c r="C113" s="72"/>
      <c r="D113" s="68"/>
      <c r="E113" s="76"/>
      <c r="F113" s="67"/>
      <c r="G113" s="82"/>
      <c r="H113" s="82"/>
      <c r="I113" s="82"/>
      <c r="J113" s="2"/>
    </row>
    <row r="114" spans="1:10" s="66" customFormat="1" x14ac:dyDescent="0.2">
      <c r="A114" s="92"/>
      <c r="B114" s="68"/>
      <c r="C114" s="72"/>
      <c r="D114" s="68"/>
      <c r="E114" s="76"/>
      <c r="F114" s="67"/>
      <c r="G114" s="82"/>
      <c r="H114" s="82"/>
      <c r="I114" s="82"/>
      <c r="J114" s="2"/>
    </row>
    <row r="115" spans="1:10" s="66" customFormat="1" x14ac:dyDescent="0.2">
      <c r="A115" s="92"/>
      <c r="B115" s="68"/>
      <c r="C115" s="72"/>
      <c r="D115" s="68"/>
      <c r="E115" s="76"/>
      <c r="F115" s="67"/>
      <c r="G115" s="82"/>
      <c r="H115" s="82"/>
      <c r="I115" s="82"/>
      <c r="J115" s="2"/>
    </row>
    <row r="116" spans="1:10" s="66" customFormat="1" x14ac:dyDescent="0.2">
      <c r="A116" s="92"/>
      <c r="B116" s="68"/>
      <c r="C116" s="72"/>
      <c r="D116" s="68"/>
      <c r="E116" s="76"/>
      <c r="F116" s="67"/>
      <c r="G116" s="82"/>
      <c r="H116" s="82"/>
      <c r="I116" s="82"/>
      <c r="J116" s="2"/>
    </row>
    <row r="117" spans="1:10" s="66" customFormat="1" x14ac:dyDescent="0.2">
      <c r="A117" s="92"/>
      <c r="B117" s="68"/>
      <c r="C117" s="72"/>
      <c r="D117" s="68"/>
      <c r="E117" s="76"/>
      <c r="F117" s="67"/>
      <c r="G117" s="82"/>
      <c r="H117" s="82"/>
      <c r="I117" s="82"/>
      <c r="J117" s="2"/>
    </row>
    <row r="118" spans="1:10" s="66" customFormat="1" x14ac:dyDescent="0.2">
      <c r="A118" s="92"/>
      <c r="B118" s="68"/>
      <c r="C118" s="72"/>
      <c r="D118" s="68"/>
      <c r="E118" s="76"/>
      <c r="F118" s="67"/>
      <c r="G118" s="82"/>
      <c r="H118" s="82"/>
      <c r="I118" s="82"/>
      <c r="J118" s="2"/>
    </row>
    <row r="119" spans="1:10" s="66" customFormat="1" x14ac:dyDescent="0.2">
      <c r="A119" s="92"/>
      <c r="B119" s="68"/>
      <c r="C119" s="72"/>
      <c r="D119" s="68"/>
      <c r="E119" s="76"/>
      <c r="F119" s="67"/>
      <c r="G119" s="82"/>
      <c r="H119" s="82"/>
      <c r="I119" s="82"/>
      <c r="J119" s="2"/>
    </row>
    <row r="120" spans="1:10" s="66" customFormat="1" x14ac:dyDescent="0.2">
      <c r="A120" s="92"/>
      <c r="B120" s="68"/>
      <c r="C120" s="72"/>
      <c r="D120" s="68"/>
      <c r="E120" s="76"/>
      <c r="F120" s="67"/>
      <c r="G120" s="82"/>
      <c r="H120" s="82"/>
      <c r="I120" s="82"/>
      <c r="J120" s="2"/>
    </row>
    <row r="121" spans="1:10" s="66" customFormat="1" x14ac:dyDescent="0.2">
      <c r="A121" s="92"/>
      <c r="B121" s="68"/>
      <c r="C121" s="72"/>
      <c r="D121" s="68"/>
      <c r="E121" s="76"/>
      <c r="F121" s="67"/>
      <c r="G121" s="82"/>
      <c r="H121" s="82"/>
      <c r="I121" s="82"/>
      <c r="J121" s="2"/>
    </row>
    <row r="122" spans="1:10" s="66" customFormat="1" x14ac:dyDescent="0.2">
      <c r="A122" s="92"/>
      <c r="B122" s="68"/>
      <c r="C122" s="72"/>
      <c r="D122" s="68"/>
      <c r="E122" s="76"/>
      <c r="F122" s="67"/>
      <c r="G122" s="82"/>
      <c r="H122" s="82"/>
      <c r="I122" s="82"/>
      <c r="J122" s="2"/>
    </row>
    <row r="123" spans="1:10" s="66" customFormat="1" x14ac:dyDescent="0.2">
      <c r="A123" s="92"/>
      <c r="B123" s="68"/>
      <c r="C123" s="72"/>
      <c r="D123" s="68"/>
      <c r="E123" s="76"/>
      <c r="F123" s="67"/>
      <c r="G123" s="82"/>
      <c r="H123" s="82"/>
      <c r="I123" s="82"/>
      <c r="J123" s="2"/>
    </row>
    <row r="124" spans="1:10" s="66" customFormat="1" x14ac:dyDescent="0.2">
      <c r="A124" s="92"/>
      <c r="B124" s="68"/>
      <c r="C124" s="72"/>
      <c r="D124" s="68"/>
      <c r="E124" s="76"/>
      <c r="F124" s="67"/>
      <c r="G124" s="82"/>
      <c r="H124" s="82"/>
      <c r="I124" s="82"/>
      <c r="J124" s="2"/>
    </row>
    <row r="125" spans="1:10" s="66" customFormat="1" x14ac:dyDescent="0.2">
      <c r="A125" s="92"/>
      <c r="B125" s="68"/>
      <c r="C125" s="72"/>
      <c r="D125" s="68"/>
      <c r="E125" s="76"/>
      <c r="F125" s="67"/>
      <c r="G125" s="82"/>
      <c r="H125" s="82"/>
      <c r="I125" s="82"/>
      <c r="J125" s="2"/>
    </row>
    <row r="126" spans="1:10" s="66" customFormat="1" x14ac:dyDescent="0.2">
      <c r="A126" s="92"/>
      <c r="B126" s="68"/>
      <c r="C126" s="72"/>
      <c r="D126" s="68"/>
      <c r="E126" s="76"/>
      <c r="F126" s="67"/>
      <c r="G126" s="82"/>
      <c r="H126" s="82"/>
      <c r="I126" s="82"/>
      <c r="J126" s="2"/>
    </row>
    <row r="127" spans="1:10" s="66" customFormat="1" x14ac:dyDescent="0.2">
      <c r="A127" s="92"/>
      <c r="B127" s="68"/>
      <c r="C127" s="72"/>
      <c r="D127" s="68"/>
      <c r="E127" s="76"/>
      <c r="F127" s="67"/>
      <c r="G127" s="82"/>
      <c r="H127" s="82"/>
      <c r="I127" s="82"/>
      <c r="J127" s="2"/>
    </row>
    <row r="128" spans="1:10" s="66" customFormat="1" x14ac:dyDescent="0.2">
      <c r="A128" s="92"/>
      <c r="B128" s="68"/>
      <c r="C128" s="72"/>
      <c r="D128" s="68"/>
      <c r="E128" s="76"/>
      <c r="F128" s="67"/>
      <c r="G128" s="82"/>
      <c r="H128" s="82"/>
      <c r="I128" s="82"/>
      <c r="J128" s="2"/>
    </row>
    <row r="129" spans="1:10" s="66" customFormat="1" x14ac:dyDescent="0.2">
      <c r="A129" s="92"/>
      <c r="B129" s="68"/>
      <c r="C129" s="72"/>
      <c r="D129" s="68"/>
      <c r="E129" s="76"/>
      <c r="F129" s="67"/>
      <c r="G129" s="82"/>
      <c r="H129" s="82"/>
      <c r="I129" s="82"/>
      <c r="J129" s="2"/>
    </row>
    <row r="130" spans="1:10" s="66" customFormat="1" x14ac:dyDescent="0.2">
      <c r="A130" s="92"/>
      <c r="B130" s="68"/>
      <c r="C130" s="72"/>
      <c r="D130" s="68"/>
      <c r="E130" s="76"/>
      <c r="F130" s="67"/>
      <c r="G130" s="82"/>
      <c r="H130" s="82"/>
      <c r="I130" s="82"/>
      <c r="J130" s="2"/>
    </row>
    <row r="131" spans="1:10" s="66" customFormat="1" x14ac:dyDescent="0.2">
      <c r="A131" s="92"/>
      <c r="B131" s="68"/>
      <c r="C131" s="72"/>
      <c r="D131" s="68"/>
      <c r="E131" s="76"/>
      <c r="F131" s="67"/>
      <c r="G131" s="82"/>
      <c r="H131" s="82"/>
      <c r="I131" s="82"/>
      <c r="J131" s="2"/>
    </row>
    <row r="132" spans="1:10" s="66" customFormat="1" x14ac:dyDescent="0.2">
      <c r="A132" s="92"/>
      <c r="B132" s="68"/>
      <c r="C132" s="72"/>
      <c r="D132" s="68"/>
      <c r="E132" s="76"/>
      <c r="F132" s="67"/>
      <c r="G132" s="82"/>
      <c r="H132" s="82"/>
      <c r="I132" s="82"/>
      <c r="J132" s="2"/>
    </row>
    <row r="133" spans="1:10" s="66" customFormat="1" x14ac:dyDescent="0.2">
      <c r="A133" s="92"/>
      <c r="B133" s="68"/>
      <c r="C133" s="72"/>
      <c r="D133" s="68"/>
      <c r="E133" s="76"/>
      <c r="F133" s="67"/>
      <c r="G133" s="82"/>
      <c r="H133" s="82"/>
      <c r="I133" s="82"/>
      <c r="J133" s="2"/>
    </row>
    <row r="134" spans="1:10" s="66" customFormat="1" x14ac:dyDescent="0.2">
      <c r="A134" s="92"/>
      <c r="B134" s="68"/>
      <c r="C134" s="72"/>
      <c r="D134" s="68"/>
      <c r="E134" s="76"/>
      <c r="F134" s="67"/>
      <c r="G134" s="82"/>
      <c r="H134" s="82"/>
      <c r="I134" s="82"/>
      <c r="J134" s="2"/>
    </row>
    <row r="135" spans="1:10" s="66" customFormat="1" x14ac:dyDescent="0.2">
      <c r="A135" s="92"/>
      <c r="B135" s="68"/>
      <c r="C135" s="72"/>
      <c r="D135" s="68"/>
      <c r="E135" s="76"/>
      <c r="F135" s="67"/>
      <c r="G135" s="82"/>
      <c r="H135" s="82"/>
      <c r="I135" s="82"/>
      <c r="J135" s="2"/>
    </row>
    <row r="136" spans="1:10" s="66" customFormat="1" x14ac:dyDescent="0.2">
      <c r="A136" s="92"/>
      <c r="B136" s="68"/>
      <c r="C136" s="72"/>
      <c r="D136" s="68"/>
      <c r="E136" s="76"/>
      <c r="F136" s="67"/>
      <c r="G136" s="82"/>
      <c r="H136" s="82"/>
      <c r="I136" s="82"/>
      <c r="J136" s="2"/>
    </row>
    <row r="137" spans="1:10" s="66" customFormat="1" x14ac:dyDescent="0.2">
      <c r="A137" s="92"/>
      <c r="B137" s="68"/>
      <c r="C137" s="72"/>
      <c r="D137" s="68"/>
      <c r="E137" s="76"/>
      <c r="F137" s="67"/>
      <c r="G137" s="82"/>
      <c r="H137" s="82"/>
      <c r="I137" s="82"/>
      <c r="J137" s="2"/>
    </row>
    <row r="138" spans="1:10" s="66" customFormat="1" x14ac:dyDescent="0.2">
      <c r="A138" s="92"/>
      <c r="B138" s="68"/>
      <c r="C138" s="72"/>
      <c r="D138" s="68"/>
      <c r="E138" s="76"/>
      <c r="F138" s="67"/>
      <c r="G138" s="82"/>
      <c r="H138" s="82"/>
      <c r="I138" s="82"/>
      <c r="J138" s="2"/>
    </row>
    <row r="139" spans="1:10" s="66" customFormat="1" x14ac:dyDescent="0.2">
      <c r="A139" s="92"/>
      <c r="B139" s="68"/>
      <c r="C139" s="72"/>
      <c r="D139" s="68"/>
      <c r="E139" s="76"/>
      <c r="F139" s="67"/>
      <c r="G139" s="82"/>
      <c r="H139" s="82"/>
      <c r="I139" s="82"/>
      <c r="J139" s="2"/>
    </row>
    <row r="140" spans="1:10" s="66" customFormat="1" x14ac:dyDescent="0.2">
      <c r="A140" s="92"/>
      <c r="B140" s="68"/>
      <c r="C140" s="72"/>
      <c r="D140" s="68"/>
      <c r="E140" s="76"/>
      <c r="F140" s="67"/>
      <c r="G140" s="82"/>
      <c r="H140" s="82"/>
      <c r="I140" s="82"/>
      <c r="J140" s="2"/>
    </row>
    <row r="141" spans="1:10" s="66" customFormat="1" x14ac:dyDescent="0.2">
      <c r="A141" s="92"/>
      <c r="B141" s="68"/>
      <c r="C141" s="72"/>
      <c r="D141" s="68"/>
      <c r="E141" s="76"/>
      <c r="F141" s="67"/>
      <c r="G141" s="82"/>
      <c r="H141" s="82"/>
      <c r="I141" s="82"/>
      <c r="J141" s="2"/>
    </row>
    <row r="142" spans="1:10" s="66" customFormat="1" x14ac:dyDescent="0.2">
      <c r="A142" s="92"/>
      <c r="B142" s="68"/>
      <c r="C142" s="72"/>
      <c r="D142" s="68"/>
      <c r="E142" s="76"/>
      <c r="F142" s="67"/>
      <c r="G142" s="82"/>
      <c r="H142" s="82"/>
      <c r="I142" s="82"/>
      <c r="J142" s="2"/>
    </row>
    <row r="143" spans="1:10" s="66" customFormat="1" x14ac:dyDescent="0.2">
      <c r="A143" s="92"/>
      <c r="B143" s="68"/>
      <c r="C143" s="72"/>
      <c r="D143" s="68"/>
      <c r="E143" s="76"/>
      <c r="F143" s="67"/>
      <c r="G143" s="82"/>
      <c r="H143" s="82"/>
      <c r="I143" s="82"/>
      <c r="J143" s="2"/>
    </row>
    <row r="144" spans="1:10" s="66" customFormat="1" x14ac:dyDescent="0.2">
      <c r="A144" s="92"/>
      <c r="B144" s="68"/>
      <c r="C144" s="72"/>
      <c r="D144" s="68"/>
      <c r="E144" s="76"/>
      <c r="F144" s="67"/>
      <c r="G144" s="82"/>
      <c r="H144" s="82"/>
      <c r="I144" s="82"/>
      <c r="J144" s="2"/>
    </row>
    <row r="145" spans="1:10" s="66" customFormat="1" x14ac:dyDescent="0.2">
      <c r="A145" s="92"/>
      <c r="B145" s="68"/>
      <c r="C145" s="72"/>
      <c r="D145" s="68"/>
      <c r="E145" s="76"/>
      <c r="F145" s="67"/>
      <c r="G145" s="82"/>
      <c r="H145" s="82"/>
      <c r="I145" s="82"/>
      <c r="J145" s="2"/>
    </row>
    <row r="146" spans="1:10" s="66" customFormat="1" x14ac:dyDescent="0.2">
      <c r="A146" s="92"/>
      <c r="B146" s="68"/>
      <c r="C146" s="72"/>
      <c r="D146" s="68"/>
      <c r="E146" s="76"/>
      <c r="F146" s="67"/>
      <c r="G146" s="82"/>
      <c r="H146" s="82"/>
      <c r="I146" s="82"/>
      <c r="J146" s="2"/>
    </row>
    <row r="147" spans="1:10" s="66" customFormat="1" x14ac:dyDescent="0.2">
      <c r="A147" s="92"/>
      <c r="B147" s="68"/>
      <c r="C147" s="72"/>
      <c r="D147" s="68"/>
      <c r="E147" s="76"/>
      <c r="F147" s="67"/>
      <c r="G147" s="82"/>
      <c r="H147" s="82"/>
      <c r="I147" s="82"/>
      <c r="J147" s="2"/>
    </row>
    <row r="148" spans="1:10" s="66" customFormat="1" x14ac:dyDescent="0.2">
      <c r="A148" s="92"/>
      <c r="B148" s="68"/>
      <c r="C148" s="72"/>
      <c r="D148" s="68"/>
      <c r="E148" s="76"/>
      <c r="F148" s="67"/>
      <c r="G148" s="82"/>
      <c r="H148" s="82"/>
      <c r="I148" s="82"/>
      <c r="J148" s="2"/>
    </row>
    <row r="149" spans="1:10" s="66" customFormat="1" x14ac:dyDescent="0.2">
      <c r="A149" s="92"/>
      <c r="B149" s="68"/>
      <c r="C149" s="72"/>
      <c r="D149" s="68"/>
      <c r="E149" s="76"/>
      <c r="F149" s="67"/>
      <c r="G149" s="82"/>
      <c r="H149" s="82"/>
      <c r="I149" s="82"/>
      <c r="J149" s="2"/>
    </row>
    <row r="150" spans="1:10" x14ac:dyDescent="0.2">
      <c r="A150" s="92"/>
      <c r="G150" s="82"/>
      <c r="H150" s="82"/>
      <c r="I150" s="82"/>
      <c r="J150" s="2"/>
    </row>
  </sheetData>
  <autoFilter ref="A4:J57">
    <filterColumn colId="0">
      <filters>
        <filter val="on hold"/>
      </filters>
    </filterColumn>
  </autoFilter>
  <sortState ref="A147:K207">
    <sortCondition ref="B147:B207"/>
    <sortCondition ref="C147:C207"/>
  </sortState>
  <phoneticPr fontId="0" type="noConversion"/>
  <conditionalFormatting sqref="B2:D3 I2:I3">
    <cfRule type="cellIs" dxfId="67" priority="177" stopIfTrue="1" operator="notEqual">
      <formula>B1</formula>
    </cfRule>
  </conditionalFormatting>
  <conditionalFormatting sqref="I16:J16 A45:E45 A54:J54 J46:J53 J55:J57 G32:G34 J20 J42:J44 A20:G31 A32:F33 F34 G45:J45 A42:H44 A46:H53 A55:H57 I19:I35 A17:J18 A13:H16 A5:J12 A59:J65392">
    <cfRule type="expression" dxfId="66" priority="178" stopIfTrue="1">
      <formula>$A5="Afgerond"</formula>
    </cfRule>
    <cfRule type="expression" dxfId="65" priority="179" stopIfTrue="1">
      <formula>$A5="Canceled"</formula>
    </cfRule>
  </conditionalFormatting>
  <conditionalFormatting sqref="J13:J14">
    <cfRule type="expression" dxfId="64" priority="173" stopIfTrue="1">
      <formula>$A13="Afgerond"</formula>
    </cfRule>
    <cfRule type="expression" dxfId="63" priority="174" stopIfTrue="1">
      <formula>$A13="Canceled"</formula>
    </cfRule>
  </conditionalFormatting>
  <conditionalFormatting sqref="H2:H3">
    <cfRule type="cellIs" dxfId="62" priority="256" stopIfTrue="1" operator="notEqual">
      <formula>#REF!</formula>
    </cfRule>
  </conditionalFormatting>
  <conditionalFormatting sqref="J21">
    <cfRule type="expression" dxfId="61" priority="259" stopIfTrue="1">
      <formula>$A21="Afgerond"</formula>
    </cfRule>
    <cfRule type="expression" dxfId="60" priority="260" stopIfTrue="1">
      <formula>$A21="Canceled"</formula>
    </cfRule>
  </conditionalFormatting>
  <conditionalFormatting sqref="J22:J24 J33">
    <cfRule type="expression" dxfId="59" priority="261" stopIfTrue="1">
      <formula>$A23="Afgerond"</formula>
    </cfRule>
    <cfRule type="expression" dxfId="58" priority="262" stopIfTrue="1">
      <formula>$A23="Canceled"</formula>
    </cfRule>
  </conditionalFormatting>
  <conditionalFormatting sqref="J25:J26">
    <cfRule type="expression" dxfId="57" priority="271" stopIfTrue="1">
      <formula>$A33="Afgerond"</formula>
    </cfRule>
    <cfRule type="expression" dxfId="56" priority="272" stopIfTrue="1">
      <formula>$A33="Canceled"</formula>
    </cfRule>
  </conditionalFormatting>
  <conditionalFormatting sqref="J27">
    <cfRule type="expression" dxfId="55" priority="63" stopIfTrue="1">
      <formula>$A34="Afgerond"</formula>
    </cfRule>
    <cfRule type="expression" dxfId="54" priority="64" stopIfTrue="1">
      <formula>$A34="Canceled"</formula>
    </cfRule>
  </conditionalFormatting>
  <conditionalFormatting sqref="I13:I15">
    <cfRule type="expression" dxfId="53" priority="61" stopIfTrue="1">
      <formula>$A13="Afgerond"</formula>
    </cfRule>
    <cfRule type="expression" dxfId="52" priority="62" stopIfTrue="1">
      <formula>$A13="Canceled"</formula>
    </cfRule>
  </conditionalFormatting>
  <conditionalFormatting sqref="A19:C19 E19:H19 J19 H20:H35">
    <cfRule type="expression" dxfId="51" priority="55" stopIfTrue="1">
      <formula>$A19="Afgerond"</formula>
    </cfRule>
    <cfRule type="expression" dxfId="50" priority="56" stopIfTrue="1">
      <formula>$A19="Canceled"</formula>
    </cfRule>
  </conditionalFormatting>
  <conditionalFormatting sqref="D19">
    <cfRule type="expression" dxfId="49" priority="53" stopIfTrue="1">
      <formula>$A19="Afgerond"</formula>
    </cfRule>
    <cfRule type="expression" dxfId="48" priority="54" stopIfTrue="1">
      <formula>$A19="Canceled"</formula>
    </cfRule>
  </conditionalFormatting>
  <conditionalFormatting sqref="J28:J32">
    <cfRule type="expression" dxfId="47" priority="277" stopIfTrue="1">
      <formula>#REF!="Afgerond"</formula>
    </cfRule>
    <cfRule type="expression" dxfId="46" priority="278" stopIfTrue="1">
      <formula>#REF!="Canceled"</formula>
    </cfRule>
  </conditionalFormatting>
  <conditionalFormatting sqref="J34:J35">
    <cfRule type="expression" dxfId="45" priority="279" stopIfTrue="1">
      <formula>#REF!="Afgerond"</formula>
    </cfRule>
    <cfRule type="expression" dxfId="44" priority="280" stopIfTrue="1">
      <formula>#REF!="Canceled"</formula>
    </cfRule>
  </conditionalFormatting>
  <conditionalFormatting sqref="J15">
    <cfRule type="expression" dxfId="43" priority="51" stopIfTrue="1">
      <formula>$A15="Afgerond"</formula>
    </cfRule>
    <cfRule type="expression" dxfId="42" priority="52" stopIfTrue="1">
      <formula>$A15="Canceled"</formula>
    </cfRule>
  </conditionalFormatting>
  <conditionalFormatting sqref="G35">
    <cfRule type="expression" dxfId="41" priority="49" stopIfTrue="1">
      <formula>$A35="Afgerond"</formula>
    </cfRule>
    <cfRule type="expression" dxfId="40" priority="50" stopIfTrue="1">
      <formula>$A35="Canceled"</formula>
    </cfRule>
  </conditionalFormatting>
  <conditionalFormatting sqref="A36:J36">
    <cfRule type="expression" dxfId="39" priority="39" stopIfTrue="1">
      <formula>$A36="Afgerond"</formula>
    </cfRule>
    <cfRule type="expression" dxfId="38" priority="40" stopIfTrue="1">
      <formula>$A36="Canceled"</formula>
    </cfRule>
  </conditionalFormatting>
  <conditionalFormatting sqref="A38:E38 G38:J38">
    <cfRule type="expression" dxfId="37" priority="37" stopIfTrue="1">
      <formula>$A38="Afgerond"</formula>
    </cfRule>
    <cfRule type="expression" dxfId="36" priority="38" stopIfTrue="1">
      <formula>$A38="Canceled"</formula>
    </cfRule>
  </conditionalFormatting>
  <conditionalFormatting sqref="F38">
    <cfRule type="expression" dxfId="35" priority="35" stopIfTrue="1">
      <formula>$A38="Afgerond"</formula>
    </cfRule>
    <cfRule type="expression" dxfId="34" priority="36" stopIfTrue="1">
      <formula>$A38="Canceled"</formula>
    </cfRule>
  </conditionalFormatting>
  <conditionalFormatting sqref="F45">
    <cfRule type="expression" dxfId="33" priority="33" stopIfTrue="1">
      <formula>$A45="Afgerond"</formula>
    </cfRule>
    <cfRule type="expression" dxfId="32" priority="34" stopIfTrue="1">
      <formula>$A45="Canceled"</formula>
    </cfRule>
  </conditionalFormatting>
  <conditionalFormatting sqref="F35">
    <cfRule type="expression" dxfId="31" priority="31" stopIfTrue="1">
      <formula>$A35="Afgerond"</formula>
    </cfRule>
    <cfRule type="expression" dxfId="30" priority="32" stopIfTrue="1">
      <formula>$A35="Canceled"</formula>
    </cfRule>
  </conditionalFormatting>
  <conditionalFormatting sqref="A41:E41 G41:J41">
    <cfRule type="expression" dxfId="29" priority="29" stopIfTrue="1">
      <formula>$A41="Afgerond"</formula>
    </cfRule>
    <cfRule type="expression" dxfId="28" priority="30" stopIfTrue="1">
      <formula>$A41="Canceled"</formula>
    </cfRule>
  </conditionalFormatting>
  <conditionalFormatting sqref="F41">
    <cfRule type="expression" dxfId="27" priority="27" stopIfTrue="1">
      <formula>$A41="Afgerond"</formula>
    </cfRule>
    <cfRule type="expression" dxfId="26" priority="28" stopIfTrue="1">
      <formula>$A41="Canceled"</formula>
    </cfRule>
  </conditionalFormatting>
  <conditionalFormatting sqref="N37:O37 Q37 E37:F37 H37">
    <cfRule type="expression" dxfId="25" priority="23" stopIfTrue="1">
      <formula>$A37="Afgerond"</formula>
    </cfRule>
    <cfRule type="expression" dxfId="24" priority="24" stopIfTrue="1">
      <formula>$A37="Canceled"</formula>
    </cfRule>
  </conditionalFormatting>
  <conditionalFormatting sqref="P37 G37">
    <cfRule type="expression" dxfId="23" priority="21" stopIfTrue="1">
      <formula>$A37="Afgerond"</formula>
    </cfRule>
    <cfRule type="expression" dxfId="22" priority="22" stopIfTrue="1">
      <formula>$A37="Canceled"</formula>
    </cfRule>
  </conditionalFormatting>
  <conditionalFormatting sqref="R37">
    <cfRule type="expression" dxfId="21" priority="25" stopIfTrue="1">
      <formula>#REF!="Afgerond"</formula>
    </cfRule>
    <cfRule type="expression" dxfId="20" priority="26" stopIfTrue="1">
      <formula>#REF!="Canceled"</formula>
    </cfRule>
  </conditionalFormatting>
  <conditionalFormatting sqref="M39:N40 P39:P40 D39:E40 G39:G40">
    <cfRule type="expression" dxfId="19" priority="17" stopIfTrue="1">
      <formula>$A39="Afgerond"</formula>
    </cfRule>
    <cfRule type="expression" dxfId="18" priority="18" stopIfTrue="1">
      <formula>$A39="Canceled"</formula>
    </cfRule>
  </conditionalFormatting>
  <conditionalFormatting sqref="O39:O40 F39">
    <cfRule type="expression" dxfId="17" priority="15" stopIfTrue="1">
      <formula>$A39="Afgerond"</formula>
    </cfRule>
    <cfRule type="expression" dxfId="16" priority="16" stopIfTrue="1">
      <formula>$A39="Canceled"</formula>
    </cfRule>
  </conditionalFormatting>
  <conditionalFormatting sqref="Q39:Q40 H39:H40">
    <cfRule type="expression" dxfId="15" priority="19" stopIfTrue="1">
      <formula>#REF!="Afgerond"</formula>
    </cfRule>
    <cfRule type="expression" dxfId="14" priority="20" stopIfTrue="1">
      <formula>#REF!="Canceled"</formula>
    </cfRule>
  </conditionalFormatting>
  <conditionalFormatting sqref="F40">
    <cfRule type="expression" dxfId="13" priority="13" stopIfTrue="1">
      <formula>$A40="Afgerond"</formula>
    </cfRule>
    <cfRule type="expression" dxfId="12" priority="14" stopIfTrue="1">
      <formula>$A40="Canceled"</formula>
    </cfRule>
  </conditionalFormatting>
  <conditionalFormatting sqref="I37">
    <cfRule type="expression" dxfId="11" priority="11" stopIfTrue="1">
      <formula>$A37="Afgerond"</formula>
    </cfRule>
    <cfRule type="expression" dxfId="10" priority="12" stopIfTrue="1">
      <formula>$A37="Canceled"</formula>
    </cfRule>
  </conditionalFormatting>
  <conditionalFormatting sqref="I39">
    <cfRule type="expression" dxfId="9" priority="9" stopIfTrue="1">
      <formula>$A39="Afgerond"</formula>
    </cfRule>
    <cfRule type="expression" dxfId="8" priority="10" stopIfTrue="1">
      <formula>$A39="Canceled"</formula>
    </cfRule>
  </conditionalFormatting>
  <conditionalFormatting sqref="I40">
    <cfRule type="expression" dxfId="7" priority="7" stopIfTrue="1">
      <formula>$A40="Afgerond"</formula>
    </cfRule>
    <cfRule type="expression" dxfId="6" priority="8" stopIfTrue="1">
      <formula>$A40="Canceled"</formula>
    </cfRule>
  </conditionalFormatting>
  <conditionalFormatting sqref="I42:I44">
    <cfRule type="expression" dxfId="5" priority="5" stopIfTrue="1">
      <formula>$A42="Afgerond"</formula>
    </cfRule>
    <cfRule type="expression" dxfId="4" priority="6" stopIfTrue="1">
      <formula>$A42="Canceled"</formula>
    </cfRule>
  </conditionalFormatting>
  <conditionalFormatting sqref="I46:I53">
    <cfRule type="expression" dxfId="3" priority="3" stopIfTrue="1">
      <formula>$A46="Afgerond"</formula>
    </cfRule>
    <cfRule type="expression" dxfId="2" priority="4" stopIfTrue="1">
      <formula>$A46="Canceled"</formula>
    </cfRule>
  </conditionalFormatting>
  <conditionalFormatting sqref="I55:I57">
    <cfRule type="expression" dxfId="1" priority="1" stopIfTrue="1">
      <formula>$A55="Afgerond"</formula>
    </cfRule>
    <cfRule type="expression" dxfId="0" priority="2" stopIfTrue="1">
      <formula>$A55="Canceled"</formula>
    </cfRule>
  </conditionalFormatting>
  <printOptions gridLines="1"/>
  <pageMargins left="0.27559055118110237" right="0.23622047244094491" top="0.70866141732283472" bottom="0.43307086614173229" header="0.51181102362204722" footer="0.23622047244094491"/>
  <pageSetup paperSize="8" scale="70" fitToHeight="2" orientation="portrait" horizontalDpi="4294967293" verticalDpi="4294967293" r:id="rId1"/>
  <headerFooter alignWithMargins="0">
    <oddFooter>&amp;L&amp;8&amp;F&amp;C&amp;8&amp;A&amp;R&amp;8&amp;P /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6"/>
  <sheetViews>
    <sheetView zoomScale="80" zoomScaleNormal="80" workbookViewId="0">
      <pane ySplit="3" topLeftCell="A24" activePane="bottomLeft" state="frozen"/>
      <selection activeCell="B10" sqref="B10:J10"/>
      <selection pane="bottomLeft" activeCell="I31" sqref="I31"/>
    </sheetView>
  </sheetViews>
  <sheetFormatPr defaultRowHeight="12.75" x14ac:dyDescent="0.2"/>
  <cols>
    <col min="1" max="1" width="8.140625" style="63" customWidth="1"/>
    <col min="2" max="2" width="14.85546875" style="64" customWidth="1"/>
    <col min="3" max="3" width="7.85546875" style="34" customWidth="1"/>
    <col min="4" max="4" width="8.5703125" style="34" customWidth="1"/>
    <col min="5" max="5" width="27.7109375" style="49" customWidth="1"/>
    <col min="6" max="6" width="6.85546875" style="34" customWidth="1"/>
    <col min="7" max="7" width="33" style="44" customWidth="1"/>
    <col min="8" max="8" width="19" style="45" customWidth="1"/>
    <col min="9" max="9" width="32" style="46" customWidth="1"/>
    <col min="10" max="10" width="16" style="45" customWidth="1"/>
    <col min="11" max="11" width="40.28515625" style="44" customWidth="1"/>
    <col min="12" max="12" width="33.85546875" style="47" customWidth="1"/>
    <col min="13" max="13" width="19.42578125" style="47" customWidth="1"/>
    <col min="14" max="14" width="8" style="47" customWidth="1"/>
    <col min="15" max="15" width="18.5703125" style="47" customWidth="1"/>
    <col min="16" max="16" width="11.140625" style="47" customWidth="1"/>
    <col min="17" max="16384" width="9.140625" style="32"/>
  </cols>
  <sheetData>
    <row r="1" spans="1:16" s="2" customFormat="1" ht="18" x14ac:dyDescent="0.2">
      <c r="A1" s="5" t="s">
        <v>99</v>
      </c>
      <c r="B1" s="5"/>
      <c r="C1" s="1"/>
      <c r="D1" s="1"/>
      <c r="E1" s="13"/>
      <c r="F1" s="1"/>
      <c r="G1" s="3"/>
      <c r="H1" s="4"/>
      <c r="I1" s="7"/>
      <c r="J1" s="4"/>
      <c r="K1" s="3"/>
    </row>
    <row r="2" spans="1:16" s="2" customFormat="1" x14ac:dyDescent="0.2">
      <c r="A2" s="14"/>
      <c r="B2" s="15"/>
      <c r="C2" s="1"/>
      <c r="D2" s="1"/>
      <c r="E2" s="13"/>
      <c r="F2" s="1"/>
      <c r="G2" s="3"/>
      <c r="H2" s="4"/>
      <c r="I2" s="7"/>
      <c r="J2" s="4"/>
      <c r="K2" s="3"/>
    </row>
    <row r="3" spans="1:16" s="23" customFormat="1" x14ac:dyDescent="0.2">
      <c r="A3" s="16" t="s">
        <v>4</v>
      </c>
      <c r="B3" s="16" t="s">
        <v>6</v>
      </c>
      <c r="C3" s="17" t="s">
        <v>18</v>
      </c>
      <c r="D3" s="18" t="s">
        <v>17</v>
      </c>
      <c r="E3" s="18" t="s">
        <v>20</v>
      </c>
      <c r="F3" s="19" t="s">
        <v>0</v>
      </c>
      <c r="G3" s="20" t="s">
        <v>3</v>
      </c>
      <c r="H3" s="21" t="s">
        <v>30</v>
      </c>
      <c r="I3" s="21" t="s">
        <v>16</v>
      </c>
      <c r="J3" s="18" t="s">
        <v>2</v>
      </c>
      <c r="K3" s="18" t="s">
        <v>1</v>
      </c>
      <c r="L3" s="21" t="s">
        <v>5</v>
      </c>
      <c r="M3" s="18" t="s">
        <v>31</v>
      </c>
      <c r="N3" s="18" t="s">
        <v>32</v>
      </c>
      <c r="O3" s="18" t="s">
        <v>33</v>
      </c>
      <c r="P3" s="22" t="s">
        <v>34</v>
      </c>
    </row>
    <row r="4" spans="1:16" ht="38.25" x14ac:dyDescent="0.2">
      <c r="A4" s="24" t="s">
        <v>35</v>
      </c>
      <c r="B4" s="25">
        <v>37888</v>
      </c>
      <c r="C4" s="26"/>
      <c r="D4" s="26"/>
      <c r="E4" s="27" t="s">
        <v>36</v>
      </c>
      <c r="F4" s="26">
        <v>10</v>
      </c>
      <c r="G4" s="28" t="s">
        <v>37</v>
      </c>
      <c r="H4" s="29"/>
      <c r="I4" s="30"/>
      <c r="J4" s="29" t="s">
        <v>14</v>
      </c>
      <c r="K4" s="28"/>
      <c r="L4" s="31"/>
      <c r="M4" s="31"/>
      <c r="N4" s="31"/>
      <c r="O4" s="31"/>
      <c r="P4" s="31"/>
    </row>
    <row r="5" spans="1:16" x14ac:dyDescent="0.2">
      <c r="A5" s="24" t="s">
        <v>35</v>
      </c>
      <c r="B5" s="25">
        <f>B4</f>
        <v>37888</v>
      </c>
      <c r="C5" s="26"/>
      <c r="D5" s="26"/>
      <c r="E5" s="33" t="str">
        <f>E4</f>
        <v>Voorbereiding nulmeting</v>
      </c>
      <c r="F5" s="34">
        <v>20</v>
      </c>
      <c r="G5" s="28" t="s">
        <v>38</v>
      </c>
      <c r="H5" s="29"/>
      <c r="I5" s="30"/>
      <c r="J5" s="35" t="s">
        <v>39</v>
      </c>
      <c r="K5" s="28"/>
      <c r="L5" s="31"/>
      <c r="M5" s="31"/>
      <c r="N5" s="31"/>
      <c r="O5" s="31"/>
      <c r="P5" s="31"/>
    </row>
    <row r="6" spans="1:16" s="43" customFormat="1" ht="25.5" x14ac:dyDescent="0.2">
      <c r="A6" s="24" t="s">
        <v>35</v>
      </c>
      <c r="B6" s="25">
        <f>B5</f>
        <v>37888</v>
      </c>
      <c r="C6" s="36"/>
      <c r="D6" s="37"/>
      <c r="E6" s="38" t="str">
        <f>E11</f>
        <v>Voorbereiding nulmeting</v>
      </c>
      <c r="F6" s="26">
        <v>30</v>
      </c>
      <c r="G6" s="39" t="s">
        <v>40</v>
      </c>
      <c r="H6" s="40"/>
      <c r="I6" s="41"/>
      <c r="J6" s="35" t="s">
        <v>39</v>
      </c>
      <c r="K6" s="39"/>
      <c r="L6" s="42"/>
      <c r="M6" s="42"/>
      <c r="N6" s="42"/>
      <c r="O6" s="42"/>
      <c r="P6" s="42"/>
    </row>
    <row r="7" spans="1:16" ht="165.75" x14ac:dyDescent="0.2">
      <c r="A7" s="24" t="s">
        <v>35</v>
      </c>
      <c r="B7" s="25">
        <f>B6</f>
        <v>37888</v>
      </c>
      <c r="E7" s="33" t="str">
        <f>E5</f>
        <v>Voorbereiding nulmeting</v>
      </c>
      <c r="F7" s="34">
        <v>40</v>
      </c>
      <c r="G7" s="44" t="s">
        <v>41</v>
      </c>
      <c r="J7" s="45" t="s">
        <v>14</v>
      </c>
      <c r="K7" s="44" t="s">
        <v>92</v>
      </c>
      <c r="L7" s="47" t="s">
        <v>42</v>
      </c>
    </row>
    <row r="8" spans="1:16" ht="76.5" x14ac:dyDescent="0.2">
      <c r="A8" s="24" t="s">
        <v>35</v>
      </c>
      <c r="B8" s="25">
        <v>37888</v>
      </c>
      <c r="E8" s="33" t="s">
        <v>36</v>
      </c>
      <c r="F8" s="26">
        <v>45</v>
      </c>
      <c r="G8" s="44" t="s">
        <v>43</v>
      </c>
      <c r="J8" s="45" t="s">
        <v>14</v>
      </c>
      <c r="K8" s="3" t="s">
        <v>44</v>
      </c>
      <c r="L8" s="47" t="s">
        <v>45</v>
      </c>
    </row>
    <row r="9" spans="1:16" ht="51" x14ac:dyDescent="0.2">
      <c r="A9" s="24" t="s">
        <v>35</v>
      </c>
      <c r="B9" s="25">
        <f>B7</f>
        <v>37888</v>
      </c>
      <c r="E9" s="33" t="str">
        <f>E7</f>
        <v>Voorbereiding nulmeting</v>
      </c>
      <c r="F9" s="26">
        <v>50</v>
      </c>
      <c r="G9" s="44" t="s">
        <v>46</v>
      </c>
      <c r="J9" s="45" t="s">
        <v>14</v>
      </c>
      <c r="K9" s="44" t="s">
        <v>47</v>
      </c>
      <c r="L9" s="47" t="s">
        <v>48</v>
      </c>
    </row>
    <row r="10" spans="1:16" ht="178.5" x14ac:dyDescent="0.2">
      <c r="A10" s="24" t="s">
        <v>35</v>
      </c>
      <c r="B10" s="25">
        <v>37889</v>
      </c>
      <c r="C10" s="48"/>
      <c r="E10" s="33" t="str">
        <f>E9</f>
        <v>Voorbereiding nulmeting</v>
      </c>
      <c r="F10" s="34">
        <v>60</v>
      </c>
      <c r="G10" s="44" t="s">
        <v>49</v>
      </c>
      <c r="J10" s="45" t="s">
        <v>14</v>
      </c>
      <c r="K10" s="44" t="s">
        <v>93</v>
      </c>
      <c r="L10" s="47" t="s">
        <v>50</v>
      </c>
    </row>
    <row r="11" spans="1:16" ht="25.5" x14ac:dyDescent="0.2">
      <c r="A11" s="24" t="s">
        <v>35</v>
      </c>
      <c r="B11" s="25">
        <f>B10</f>
        <v>37889</v>
      </c>
      <c r="C11" s="48"/>
      <c r="E11" s="33" t="str">
        <f>E10</f>
        <v>Voorbereiding nulmeting</v>
      </c>
      <c r="F11" s="26">
        <v>70</v>
      </c>
      <c r="G11" s="44" t="s">
        <v>51</v>
      </c>
      <c r="J11" s="45" t="s">
        <v>52</v>
      </c>
    </row>
    <row r="12" spans="1:16" ht="25.5" x14ac:dyDescent="0.2">
      <c r="A12" s="24" t="s">
        <v>35</v>
      </c>
      <c r="B12" s="25">
        <f>B11</f>
        <v>37889</v>
      </c>
      <c r="C12" s="48"/>
      <c r="E12" s="49" t="str">
        <f>E11</f>
        <v>Voorbereiding nulmeting</v>
      </c>
      <c r="F12" s="34">
        <v>80</v>
      </c>
      <c r="G12" s="44" t="s">
        <v>53</v>
      </c>
      <c r="J12" s="45" t="s">
        <v>54</v>
      </c>
    </row>
    <row r="13" spans="1:16" x14ac:dyDescent="0.2">
      <c r="A13" s="24" t="s">
        <v>35</v>
      </c>
      <c r="B13" s="50">
        <v>37890</v>
      </c>
      <c r="C13" s="48"/>
      <c r="E13" s="51" t="s">
        <v>55</v>
      </c>
      <c r="F13" s="26">
        <v>90</v>
      </c>
      <c r="G13" s="44" t="s">
        <v>56</v>
      </c>
      <c r="J13" s="45" t="s">
        <v>57</v>
      </c>
    </row>
    <row r="14" spans="1:16" s="43" customFormat="1" ht="38.25" x14ac:dyDescent="0.2">
      <c r="A14" s="24" t="s">
        <v>35</v>
      </c>
      <c r="B14" s="25">
        <f>B13</f>
        <v>37890</v>
      </c>
      <c r="C14" s="36"/>
      <c r="D14" s="37"/>
      <c r="E14" s="49" t="str">
        <f>E13</f>
        <v>Nulmeting</v>
      </c>
      <c r="F14" s="34">
        <v>100</v>
      </c>
      <c r="G14" s="52" t="s">
        <v>58</v>
      </c>
      <c r="H14" s="40"/>
      <c r="I14" s="39"/>
      <c r="J14" s="35" t="s">
        <v>39</v>
      </c>
      <c r="K14" s="53"/>
      <c r="L14" s="42"/>
      <c r="M14" s="42"/>
      <c r="N14" s="42"/>
      <c r="O14" s="42"/>
      <c r="P14" s="42"/>
    </row>
    <row r="15" spans="1:16" ht="25.5" x14ac:dyDescent="0.2">
      <c r="A15" s="24" t="s">
        <v>35</v>
      </c>
      <c r="B15" s="25">
        <f>B14</f>
        <v>37890</v>
      </c>
      <c r="C15" s="48"/>
      <c r="D15" s="48"/>
      <c r="E15" s="49" t="str">
        <f>E14</f>
        <v>Nulmeting</v>
      </c>
      <c r="F15" s="26">
        <v>110</v>
      </c>
      <c r="G15" s="44" t="s">
        <v>53</v>
      </c>
      <c r="J15" s="45" t="s">
        <v>54</v>
      </c>
    </row>
    <row r="16" spans="1:16" ht="51" x14ac:dyDescent="0.2">
      <c r="A16" s="24" t="s">
        <v>35</v>
      </c>
      <c r="B16" s="25">
        <f>B15</f>
        <v>37890</v>
      </c>
      <c r="C16" s="48"/>
      <c r="D16" s="48"/>
      <c r="E16" s="51" t="s">
        <v>59</v>
      </c>
      <c r="F16" s="34">
        <v>120</v>
      </c>
      <c r="G16" s="44" t="s">
        <v>60</v>
      </c>
      <c r="J16" s="45" t="s">
        <v>61</v>
      </c>
    </row>
    <row r="17" spans="1:12" ht="38.25" x14ac:dyDescent="0.2">
      <c r="A17" s="24" t="s">
        <v>35</v>
      </c>
      <c r="B17" s="25">
        <f>B16</f>
        <v>37890</v>
      </c>
      <c r="C17" s="48"/>
      <c r="D17" s="48"/>
      <c r="E17" s="49" t="str">
        <f>E16</f>
        <v>Voorbereiding testconversie</v>
      </c>
      <c r="F17" s="26">
        <v>130</v>
      </c>
      <c r="G17" s="44" t="s">
        <v>62</v>
      </c>
      <c r="J17" s="45" t="s">
        <v>61</v>
      </c>
    </row>
    <row r="18" spans="1:12" ht="51" x14ac:dyDescent="0.2">
      <c r="A18" s="24" t="s">
        <v>35</v>
      </c>
      <c r="B18" s="25">
        <f>B17</f>
        <v>37890</v>
      </c>
      <c r="C18" s="48"/>
      <c r="D18" s="48"/>
      <c r="E18" s="49" t="str">
        <f>E17</f>
        <v>Voorbereiding testconversie</v>
      </c>
      <c r="F18" s="34">
        <v>140</v>
      </c>
      <c r="G18" s="44" t="s">
        <v>63</v>
      </c>
      <c r="J18" s="45" t="s">
        <v>61</v>
      </c>
    </row>
    <row r="19" spans="1:12" ht="25.5" x14ac:dyDescent="0.2">
      <c r="A19" s="24" t="s">
        <v>35</v>
      </c>
      <c r="B19" s="25">
        <f>B14</f>
        <v>37890</v>
      </c>
      <c r="E19" s="49" t="s">
        <v>59</v>
      </c>
      <c r="F19" s="26">
        <v>150</v>
      </c>
      <c r="G19" s="44" t="s">
        <v>64</v>
      </c>
      <c r="J19" s="45" t="s">
        <v>14</v>
      </c>
      <c r="K19" s="54"/>
    </row>
    <row r="20" spans="1:12" ht="38.25" x14ac:dyDescent="0.2">
      <c r="A20" s="24" t="s">
        <v>35</v>
      </c>
      <c r="B20" s="25">
        <f t="shared" ref="B20:B29" si="0">B19</f>
        <v>37890</v>
      </c>
      <c r="D20" s="48"/>
      <c r="E20" s="49" t="str">
        <f>E19</f>
        <v>Voorbereiding testconversie</v>
      </c>
      <c r="F20" s="34">
        <v>160</v>
      </c>
      <c r="G20" s="44" t="s">
        <v>65</v>
      </c>
      <c r="J20" s="45" t="s">
        <v>14</v>
      </c>
    </row>
    <row r="21" spans="1:12" ht="38.25" x14ac:dyDescent="0.2">
      <c r="A21" s="24" t="s">
        <v>35</v>
      </c>
      <c r="B21" s="25">
        <f t="shared" si="0"/>
        <v>37890</v>
      </c>
      <c r="D21" s="48"/>
      <c r="E21" s="49" t="str">
        <f>E20</f>
        <v>Voorbereiding testconversie</v>
      </c>
      <c r="F21" s="26">
        <v>170</v>
      </c>
      <c r="G21" s="44" t="s">
        <v>66</v>
      </c>
      <c r="J21" s="45" t="s">
        <v>14</v>
      </c>
    </row>
    <row r="22" spans="1:12" ht="25.5" x14ac:dyDescent="0.2">
      <c r="A22" s="24" t="s">
        <v>35</v>
      </c>
      <c r="B22" s="25">
        <f>B21</f>
        <v>37890</v>
      </c>
      <c r="E22" s="51" t="s">
        <v>67</v>
      </c>
      <c r="F22" s="34">
        <v>200</v>
      </c>
      <c r="G22" s="44" t="s">
        <v>9</v>
      </c>
      <c r="I22" s="55"/>
      <c r="J22" s="45" t="s">
        <v>68</v>
      </c>
      <c r="K22" s="44" t="s">
        <v>22</v>
      </c>
    </row>
    <row r="23" spans="1:12" ht="51" x14ac:dyDescent="0.2">
      <c r="A23" s="24" t="s">
        <v>35</v>
      </c>
      <c r="B23" s="25">
        <f t="shared" si="0"/>
        <v>37890</v>
      </c>
      <c r="D23" s="48"/>
      <c r="E23" s="49" t="str">
        <f t="shared" ref="E23:E35" si="1">E22</f>
        <v>Uitvoering Rel en Mntl scripts</v>
      </c>
      <c r="F23" s="26">
        <v>210</v>
      </c>
      <c r="G23" s="44" t="s">
        <v>100</v>
      </c>
      <c r="I23" s="55"/>
      <c r="J23" s="45" t="s">
        <v>68</v>
      </c>
      <c r="K23" s="44" t="s">
        <v>10</v>
      </c>
    </row>
    <row r="24" spans="1:12" ht="25.5" x14ac:dyDescent="0.2">
      <c r="A24" s="24" t="s">
        <v>35</v>
      </c>
      <c r="B24" s="25">
        <f t="shared" si="0"/>
        <v>37890</v>
      </c>
      <c r="E24" s="49" t="str">
        <f t="shared" si="1"/>
        <v>Uitvoering Rel en Mntl scripts</v>
      </c>
      <c r="F24" s="34">
        <v>220</v>
      </c>
      <c r="G24" s="44" t="s">
        <v>26</v>
      </c>
      <c r="J24" s="45" t="s">
        <v>68</v>
      </c>
      <c r="K24" s="44" t="s">
        <v>27</v>
      </c>
      <c r="L24" s="47" t="s">
        <v>24</v>
      </c>
    </row>
    <row r="25" spans="1:12" ht="25.5" x14ac:dyDescent="0.2">
      <c r="A25" s="24" t="s">
        <v>35</v>
      </c>
      <c r="B25" s="25">
        <f t="shared" si="0"/>
        <v>37890</v>
      </c>
      <c r="D25" s="48"/>
      <c r="E25" s="49" t="str">
        <f t="shared" si="1"/>
        <v>Uitvoering Rel en Mntl scripts</v>
      </c>
      <c r="F25" s="26">
        <v>230</v>
      </c>
      <c r="G25" s="44" t="s">
        <v>7</v>
      </c>
      <c r="J25" s="45" t="s">
        <v>68</v>
      </c>
      <c r="K25" s="44" t="s">
        <v>23</v>
      </c>
    </row>
    <row r="26" spans="1:12" ht="38.25" x14ac:dyDescent="0.2">
      <c r="A26" s="24" t="s">
        <v>35</v>
      </c>
      <c r="B26" s="25">
        <f t="shared" si="0"/>
        <v>37890</v>
      </c>
      <c r="E26" s="49" t="str">
        <f t="shared" si="1"/>
        <v>Uitvoering Rel en Mntl scripts</v>
      </c>
      <c r="F26" s="34">
        <v>240</v>
      </c>
      <c r="G26" s="44" t="s">
        <v>13</v>
      </c>
      <c r="J26" s="45" t="s">
        <v>68</v>
      </c>
      <c r="K26" s="44" t="s">
        <v>8</v>
      </c>
    </row>
    <row r="27" spans="1:12" ht="51" x14ac:dyDescent="0.2">
      <c r="A27" s="24" t="s">
        <v>35</v>
      </c>
      <c r="B27" s="25">
        <f t="shared" si="0"/>
        <v>37890</v>
      </c>
      <c r="D27" s="48"/>
      <c r="E27" s="49" t="str">
        <f t="shared" si="1"/>
        <v>Uitvoering Rel en Mntl scripts</v>
      </c>
      <c r="F27" s="26">
        <v>250</v>
      </c>
      <c r="G27" s="44" t="s">
        <v>94</v>
      </c>
      <c r="I27" s="55"/>
      <c r="J27" s="45" t="s">
        <v>68</v>
      </c>
      <c r="K27" s="44" t="s">
        <v>107</v>
      </c>
      <c r="L27" s="47" t="s">
        <v>24</v>
      </c>
    </row>
    <row r="28" spans="1:12" ht="102" x14ac:dyDescent="0.2">
      <c r="A28" s="24" t="s">
        <v>35</v>
      </c>
      <c r="B28" s="25">
        <f>B27</f>
        <v>37890</v>
      </c>
      <c r="D28" s="48"/>
      <c r="E28" s="49" t="str">
        <f>E27</f>
        <v>Uitvoering Rel en Mntl scripts</v>
      </c>
      <c r="F28" s="34">
        <v>260</v>
      </c>
      <c r="G28" s="44" t="s">
        <v>19</v>
      </c>
      <c r="I28" s="55"/>
      <c r="J28" s="45" t="s">
        <v>68</v>
      </c>
      <c r="K28" s="56" t="s">
        <v>103</v>
      </c>
      <c r="L28" s="47" t="s">
        <v>24</v>
      </c>
    </row>
    <row r="29" spans="1:12" ht="51" x14ac:dyDescent="0.2">
      <c r="A29" s="24" t="s">
        <v>35</v>
      </c>
      <c r="B29" s="25">
        <f t="shared" si="0"/>
        <v>37890</v>
      </c>
      <c r="D29" s="48"/>
      <c r="E29" s="49" t="str">
        <f t="shared" si="1"/>
        <v>Uitvoering Rel en Mntl scripts</v>
      </c>
      <c r="F29" s="26">
        <v>270</v>
      </c>
      <c r="G29" s="44" t="s">
        <v>25</v>
      </c>
      <c r="I29" s="55" t="s">
        <v>15</v>
      </c>
      <c r="J29" s="45" t="s">
        <v>69</v>
      </c>
      <c r="K29" s="44" t="s">
        <v>104</v>
      </c>
      <c r="L29" s="47" t="s">
        <v>24</v>
      </c>
    </row>
    <row r="30" spans="1:12" ht="89.25" x14ac:dyDescent="0.2">
      <c r="A30" s="24" t="s">
        <v>35</v>
      </c>
      <c r="B30" s="25">
        <f>B29</f>
        <v>37890</v>
      </c>
      <c r="D30" s="48"/>
      <c r="E30" s="49" t="str">
        <f>E29</f>
        <v>Uitvoering Rel en Mntl scripts</v>
      </c>
      <c r="F30" s="34">
        <v>280</v>
      </c>
      <c r="G30" s="44" t="s">
        <v>11</v>
      </c>
      <c r="J30" s="45" t="s">
        <v>68</v>
      </c>
      <c r="K30" s="56" t="s">
        <v>70</v>
      </c>
    </row>
    <row r="31" spans="1:12" ht="51" x14ac:dyDescent="0.2">
      <c r="A31" s="24" t="s">
        <v>35</v>
      </c>
      <c r="B31" s="25">
        <f>B30</f>
        <v>37890</v>
      </c>
      <c r="D31" s="48"/>
      <c r="E31" s="49" t="str">
        <f>E30</f>
        <v>Uitvoering Rel en Mntl scripts</v>
      </c>
      <c r="F31" s="26">
        <v>282</v>
      </c>
      <c r="G31" s="44" t="s">
        <v>95</v>
      </c>
      <c r="J31" s="45" t="s">
        <v>68</v>
      </c>
      <c r="K31" s="44" t="s">
        <v>101</v>
      </c>
    </row>
    <row r="32" spans="1:12" ht="38.25" x14ac:dyDescent="0.2">
      <c r="A32" s="24" t="s">
        <v>35</v>
      </c>
      <c r="B32" s="25">
        <f>B31</f>
        <v>37890</v>
      </c>
      <c r="D32" s="48"/>
      <c r="E32" s="49" t="str">
        <f>E31</f>
        <v>Uitvoering Rel en Mntl scripts</v>
      </c>
      <c r="F32" s="26">
        <v>283</v>
      </c>
      <c r="G32" s="44" t="s">
        <v>102</v>
      </c>
      <c r="J32" s="45" t="s">
        <v>68</v>
      </c>
      <c r="K32" s="44" t="s">
        <v>28</v>
      </c>
    </row>
    <row r="33" spans="1:12" ht="76.5" x14ac:dyDescent="0.2">
      <c r="A33" s="24" t="s">
        <v>35</v>
      </c>
      <c r="B33" s="25">
        <f>B31</f>
        <v>37890</v>
      </c>
      <c r="D33" s="48"/>
      <c r="E33" s="49" t="str">
        <f>E31</f>
        <v>Uitvoering Rel en Mntl scripts</v>
      </c>
      <c r="F33" s="26">
        <v>284</v>
      </c>
      <c r="G33" s="44" t="s">
        <v>96</v>
      </c>
      <c r="J33" s="45" t="s">
        <v>68</v>
      </c>
      <c r="K33" s="44" t="s">
        <v>97</v>
      </c>
    </row>
    <row r="34" spans="1:12" ht="51" x14ac:dyDescent="0.2">
      <c r="A34" s="24" t="s">
        <v>35</v>
      </c>
      <c r="B34" s="25">
        <f>B30</f>
        <v>37890</v>
      </c>
      <c r="D34" s="48"/>
      <c r="E34" s="49" t="str">
        <f>E30</f>
        <v>Uitvoering Rel en Mntl scripts</v>
      </c>
      <c r="F34" s="26">
        <v>290</v>
      </c>
      <c r="G34" s="44" t="s">
        <v>71</v>
      </c>
      <c r="J34" s="45" t="s">
        <v>68</v>
      </c>
      <c r="K34" s="44" t="s">
        <v>105</v>
      </c>
      <c r="L34" s="47" t="s">
        <v>24</v>
      </c>
    </row>
    <row r="35" spans="1:12" ht="127.5" x14ac:dyDescent="0.2">
      <c r="A35" s="24" t="s">
        <v>35</v>
      </c>
      <c r="B35" s="50">
        <v>37891</v>
      </c>
      <c r="D35" s="48"/>
      <c r="E35" s="49" t="str">
        <f t="shared" si="1"/>
        <v>Uitvoering Rel en Mntl scripts</v>
      </c>
      <c r="F35" s="34">
        <v>300</v>
      </c>
      <c r="G35" s="44" t="s">
        <v>11</v>
      </c>
      <c r="J35" s="45" t="s">
        <v>68</v>
      </c>
      <c r="K35" s="56" t="s">
        <v>98</v>
      </c>
    </row>
    <row r="36" spans="1:12" ht="38.25" x14ac:dyDescent="0.2">
      <c r="A36" s="24" t="s">
        <v>35</v>
      </c>
      <c r="B36" s="25">
        <v>37893</v>
      </c>
      <c r="D36" s="48"/>
      <c r="E36" s="49" t="str">
        <f>E35</f>
        <v>Uitvoering Rel en Mntl scripts</v>
      </c>
      <c r="F36" s="26">
        <v>310</v>
      </c>
      <c r="G36" s="44" t="s">
        <v>29</v>
      </c>
      <c r="J36" s="45" t="s">
        <v>68</v>
      </c>
      <c r="K36" s="56"/>
    </row>
    <row r="37" spans="1:12" ht="38.25" x14ac:dyDescent="0.2">
      <c r="A37" s="24" t="s">
        <v>35</v>
      </c>
      <c r="B37" s="25">
        <f>B36</f>
        <v>37893</v>
      </c>
      <c r="E37" s="49" t="str">
        <f>E36</f>
        <v>Uitvoering Rel en Mntl scripts</v>
      </c>
      <c r="F37" s="34">
        <v>320</v>
      </c>
      <c r="G37" s="44" t="s">
        <v>72</v>
      </c>
      <c r="I37" s="55" t="s">
        <v>15</v>
      </c>
      <c r="J37" s="45" t="s">
        <v>69</v>
      </c>
      <c r="K37" s="44" t="s">
        <v>106</v>
      </c>
      <c r="L37" s="47" t="s">
        <v>24</v>
      </c>
    </row>
    <row r="38" spans="1:12" ht="63.75" x14ac:dyDescent="0.2">
      <c r="A38" s="24" t="s">
        <v>35</v>
      </c>
      <c r="B38" s="25">
        <f>B37</f>
        <v>37893</v>
      </c>
      <c r="D38" s="48"/>
      <c r="E38" s="49" t="str">
        <f>E37</f>
        <v>Uitvoering Rel en Mntl scripts</v>
      </c>
      <c r="F38" s="26">
        <v>330</v>
      </c>
      <c r="G38" s="44" t="s">
        <v>11</v>
      </c>
      <c r="J38" s="45" t="s">
        <v>68</v>
      </c>
      <c r="K38" s="56" t="s">
        <v>12</v>
      </c>
    </row>
    <row r="39" spans="1:12" ht="25.5" x14ac:dyDescent="0.2">
      <c r="A39" s="24" t="s">
        <v>35</v>
      </c>
      <c r="B39" s="50">
        <v>37893</v>
      </c>
      <c r="C39" s="48"/>
      <c r="D39" s="48"/>
      <c r="E39" s="51" t="s">
        <v>73</v>
      </c>
      <c r="F39" s="34">
        <v>340</v>
      </c>
      <c r="G39" s="44" t="s">
        <v>74</v>
      </c>
      <c r="J39" s="45" t="s">
        <v>14</v>
      </c>
    </row>
    <row r="40" spans="1:12" ht="38.25" x14ac:dyDescent="0.2">
      <c r="A40" s="24" t="s">
        <v>35</v>
      </c>
      <c r="B40" s="25">
        <f t="shared" ref="B40:B45" si="2">B39</f>
        <v>37893</v>
      </c>
      <c r="C40" s="48"/>
      <c r="D40" s="48"/>
      <c r="E40" s="49" t="str">
        <f t="shared" ref="E40:E48" si="3">E39</f>
        <v>Voorbereiding test</v>
      </c>
      <c r="F40" s="26">
        <v>350</v>
      </c>
      <c r="G40" s="44" t="s">
        <v>75</v>
      </c>
      <c r="J40" s="45" t="s">
        <v>54</v>
      </c>
    </row>
    <row r="41" spans="1:12" ht="38.25" x14ac:dyDescent="0.2">
      <c r="A41" s="24" t="s">
        <v>35</v>
      </c>
      <c r="B41" s="25">
        <f t="shared" si="2"/>
        <v>37893</v>
      </c>
      <c r="C41" s="48"/>
      <c r="D41" s="48"/>
      <c r="E41" s="49" t="str">
        <f t="shared" si="3"/>
        <v>Voorbereiding test</v>
      </c>
      <c r="F41" s="34">
        <v>360</v>
      </c>
      <c r="G41" s="44" t="s">
        <v>76</v>
      </c>
      <c r="J41" s="45" t="s">
        <v>54</v>
      </c>
    </row>
    <row r="42" spans="1:12" ht="38.25" x14ac:dyDescent="0.2">
      <c r="A42" s="24"/>
      <c r="B42" s="25">
        <f t="shared" si="2"/>
        <v>37893</v>
      </c>
      <c r="C42" s="48"/>
      <c r="D42" s="48"/>
      <c r="E42" s="49" t="str">
        <f t="shared" si="3"/>
        <v>Voorbereiding test</v>
      </c>
      <c r="F42" s="26">
        <v>370</v>
      </c>
      <c r="G42" s="44" t="s">
        <v>77</v>
      </c>
      <c r="J42" s="45" t="s">
        <v>14</v>
      </c>
    </row>
    <row r="43" spans="1:12" ht="38.25" x14ac:dyDescent="0.2">
      <c r="A43" s="24"/>
      <c r="B43" s="25">
        <f t="shared" si="2"/>
        <v>37893</v>
      </c>
      <c r="C43" s="48"/>
      <c r="D43" s="48"/>
      <c r="E43" s="49" t="str">
        <f t="shared" si="3"/>
        <v>Voorbereiding test</v>
      </c>
      <c r="F43" s="34">
        <v>380</v>
      </c>
      <c r="G43" s="44" t="s">
        <v>78</v>
      </c>
      <c r="J43" s="45" t="s">
        <v>14</v>
      </c>
    </row>
    <row r="44" spans="1:12" ht="25.5" x14ac:dyDescent="0.2">
      <c r="A44" s="24" t="s">
        <v>35</v>
      </c>
      <c r="B44" s="25">
        <f t="shared" si="2"/>
        <v>37893</v>
      </c>
      <c r="C44" s="48"/>
      <c r="D44" s="48"/>
      <c r="E44" s="49" t="str">
        <f t="shared" si="3"/>
        <v>Voorbereiding test</v>
      </c>
      <c r="F44" s="26">
        <v>390</v>
      </c>
      <c r="G44" s="44" t="s">
        <v>79</v>
      </c>
      <c r="J44" s="45" t="s">
        <v>14</v>
      </c>
    </row>
    <row r="45" spans="1:12" ht="25.5" x14ac:dyDescent="0.2">
      <c r="A45" s="24" t="s">
        <v>35</v>
      </c>
      <c r="B45" s="25">
        <f t="shared" si="2"/>
        <v>37893</v>
      </c>
      <c r="C45" s="48"/>
      <c r="D45" s="48"/>
      <c r="E45" s="49" t="str">
        <f t="shared" si="3"/>
        <v>Voorbereiding test</v>
      </c>
      <c r="F45" s="34">
        <v>400</v>
      </c>
      <c r="G45" s="44" t="s">
        <v>80</v>
      </c>
      <c r="J45" s="45" t="s">
        <v>14</v>
      </c>
    </row>
    <row r="46" spans="1:12" ht="38.25" x14ac:dyDescent="0.2">
      <c r="A46" s="24"/>
      <c r="B46" s="25">
        <v>37893</v>
      </c>
      <c r="C46" s="48"/>
      <c r="D46" s="48"/>
      <c r="E46" s="49" t="str">
        <f t="shared" si="3"/>
        <v>Voorbereiding test</v>
      </c>
      <c r="F46" s="26">
        <v>410</v>
      </c>
      <c r="G46" s="44" t="s">
        <v>81</v>
      </c>
      <c r="J46" s="45" t="s">
        <v>14</v>
      </c>
    </row>
    <row r="47" spans="1:12" ht="51" x14ac:dyDescent="0.2">
      <c r="A47" s="24" t="s">
        <v>35</v>
      </c>
      <c r="B47" s="25">
        <f>B46</f>
        <v>37893</v>
      </c>
      <c r="D47" s="48"/>
      <c r="E47" s="49" t="str">
        <f t="shared" si="3"/>
        <v>Voorbereiding test</v>
      </c>
      <c r="F47" s="34">
        <v>420</v>
      </c>
      <c r="G47" s="6" t="s">
        <v>21</v>
      </c>
      <c r="H47" s="57"/>
      <c r="I47" s="58" t="s">
        <v>82</v>
      </c>
      <c r="J47" s="45" t="s">
        <v>39</v>
      </c>
    </row>
    <row r="48" spans="1:12" ht="25.5" x14ac:dyDescent="0.2">
      <c r="A48" s="24" t="s">
        <v>35</v>
      </c>
      <c r="B48" s="25">
        <f>B47</f>
        <v>37893</v>
      </c>
      <c r="C48" s="48"/>
      <c r="D48" s="48"/>
      <c r="E48" s="49" t="str">
        <f t="shared" si="3"/>
        <v>Voorbereiding test</v>
      </c>
      <c r="F48" s="26">
        <v>430</v>
      </c>
      <c r="G48" s="44" t="s">
        <v>83</v>
      </c>
      <c r="J48" s="45" t="s">
        <v>61</v>
      </c>
    </row>
    <row r="49" spans="1:10" ht="38.25" x14ac:dyDescent="0.2">
      <c r="A49" s="24"/>
      <c r="B49" s="25">
        <f>B48</f>
        <v>37893</v>
      </c>
      <c r="C49" s="48"/>
      <c r="E49" s="49" t="s">
        <v>84</v>
      </c>
      <c r="F49" s="34">
        <v>440</v>
      </c>
      <c r="G49" s="44" t="s">
        <v>85</v>
      </c>
      <c r="J49" s="45" t="s">
        <v>86</v>
      </c>
    </row>
    <row r="50" spans="1:10" ht="25.5" x14ac:dyDescent="0.2">
      <c r="A50" s="24"/>
      <c r="B50" s="25">
        <f>B49</f>
        <v>37893</v>
      </c>
      <c r="E50" s="49" t="str">
        <f>E49</f>
        <v>Test</v>
      </c>
      <c r="F50" s="26">
        <v>450</v>
      </c>
      <c r="G50" s="44" t="s">
        <v>87</v>
      </c>
      <c r="J50" s="45" t="s">
        <v>88</v>
      </c>
    </row>
    <row r="51" spans="1:10" ht="38.25" x14ac:dyDescent="0.2">
      <c r="A51" s="24"/>
      <c r="B51" s="25">
        <f>B50</f>
        <v>37893</v>
      </c>
      <c r="C51" s="32"/>
      <c r="E51" s="49" t="str">
        <f>E50</f>
        <v>Test</v>
      </c>
      <c r="F51" s="34">
        <v>460</v>
      </c>
      <c r="G51" s="44" t="s">
        <v>89</v>
      </c>
      <c r="I51" s="46" t="s">
        <v>90</v>
      </c>
      <c r="J51" s="45" t="s">
        <v>91</v>
      </c>
    </row>
    <row r="52" spans="1:10" x14ac:dyDescent="0.2">
      <c r="A52" s="59"/>
      <c r="B52" s="60"/>
      <c r="G52" s="6"/>
      <c r="H52" s="61"/>
      <c r="I52" s="62"/>
    </row>
    <row r="53" spans="1:10" x14ac:dyDescent="0.2">
      <c r="A53" s="59"/>
      <c r="B53" s="60"/>
    </row>
    <row r="54" spans="1:10" x14ac:dyDescent="0.2">
      <c r="A54" s="59"/>
      <c r="B54" s="60"/>
    </row>
    <row r="55" spans="1:10" x14ac:dyDescent="0.2">
      <c r="A55" s="59"/>
      <c r="B55" s="60"/>
    </row>
    <row r="56" spans="1:10" x14ac:dyDescent="0.2">
      <c r="A56" s="59"/>
      <c r="B56" s="60"/>
    </row>
    <row r="57" spans="1:10" x14ac:dyDescent="0.2">
      <c r="A57" s="59"/>
      <c r="B57" s="60"/>
    </row>
    <row r="58" spans="1:10" x14ac:dyDescent="0.2">
      <c r="A58" s="59"/>
      <c r="B58" s="60"/>
    </row>
    <row r="59" spans="1:10" x14ac:dyDescent="0.2">
      <c r="A59" s="59"/>
      <c r="B59" s="60"/>
    </row>
    <row r="60" spans="1:10" x14ac:dyDescent="0.2">
      <c r="A60" s="59"/>
      <c r="B60" s="60"/>
    </row>
    <row r="61" spans="1:10" x14ac:dyDescent="0.2">
      <c r="A61" s="59"/>
      <c r="B61" s="60"/>
    </row>
    <row r="62" spans="1:10" x14ac:dyDescent="0.2">
      <c r="A62" s="59"/>
      <c r="B62" s="60"/>
    </row>
    <row r="63" spans="1:10" x14ac:dyDescent="0.2">
      <c r="A63" s="59"/>
      <c r="B63" s="60"/>
    </row>
    <row r="64" spans="1:10" x14ac:dyDescent="0.2">
      <c r="A64" s="59"/>
      <c r="B64" s="60"/>
    </row>
    <row r="65" spans="1:2" x14ac:dyDescent="0.2">
      <c r="A65" s="59"/>
      <c r="B65" s="60"/>
    </row>
    <row r="66" spans="1:2" x14ac:dyDescent="0.2">
      <c r="A66" s="59"/>
      <c r="B66" s="60"/>
    </row>
    <row r="67" spans="1:2" x14ac:dyDescent="0.2">
      <c r="A67" s="59"/>
      <c r="B67" s="60"/>
    </row>
    <row r="68" spans="1:2" x14ac:dyDescent="0.2">
      <c r="A68" s="59"/>
      <c r="B68" s="60"/>
    </row>
    <row r="69" spans="1:2" x14ac:dyDescent="0.2">
      <c r="A69" s="59"/>
      <c r="B69" s="60"/>
    </row>
    <row r="70" spans="1:2" x14ac:dyDescent="0.2">
      <c r="A70" s="59"/>
      <c r="B70" s="60"/>
    </row>
    <row r="71" spans="1:2" x14ac:dyDescent="0.2">
      <c r="A71" s="59"/>
      <c r="B71" s="60"/>
    </row>
    <row r="72" spans="1:2" x14ac:dyDescent="0.2">
      <c r="A72" s="59"/>
      <c r="B72" s="60"/>
    </row>
    <row r="73" spans="1:2" x14ac:dyDescent="0.2">
      <c r="A73" s="59"/>
      <c r="B73" s="60"/>
    </row>
    <row r="74" spans="1:2" x14ac:dyDescent="0.2">
      <c r="A74" s="59"/>
      <c r="B74" s="60"/>
    </row>
    <row r="75" spans="1:2" x14ac:dyDescent="0.2">
      <c r="A75" s="59"/>
      <c r="B75" s="60"/>
    </row>
    <row r="76" spans="1:2" x14ac:dyDescent="0.2">
      <c r="A76" s="59"/>
      <c r="B76" s="60"/>
    </row>
    <row r="77" spans="1:2" x14ac:dyDescent="0.2">
      <c r="A77" s="59"/>
      <c r="B77" s="60"/>
    </row>
    <row r="78" spans="1:2" x14ac:dyDescent="0.2">
      <c r="A78" s="59"/>
      <c r="B78" s="60"/>
    </row>
    <row r="79" spans="1:2" x14ac:dyDescent="0.2">
      <c r="A79" s="59"/>
      <c r="B79" s="60"/>
    </row>
    <row r="80" spans="1:2" x14ac:dyDescent="0.2">
      <c r="A80" s="59"/>
      <c r="B80" s="60"/>
    </row>
    <row r="81" spans="1:8" x14ac:dyDescent="0.2">
      <c r="A81" s="59"/>
      <c r="B81" s="60"/>
    </row>
    <row r="82" spans="1:8" x14ac:dyDescent="0.2">
      <c r="A82" s="59"/>
      <c r="B82" s="60"/>
    </row>
    <row r="83" spans="1:8" x14ac:dyDescent="0.2">
      <c r="A83" s="59"/>
      <c r="B83" s="60"/>
    </row>
    <row r="84" spans="1:8" x14ac:dyDescent="0.2">
      <c r="A84" s="59"/>
      <c r="B84" s="60"/>
    </row>
    <row r="86" spans="1:8" x14ac:dyDescent="0.2">
      <c r="G86" s="47"/>
      <c r="H86" s="34"/>
    </row>
  </sheetData>
  <autoFilter ref="A3:P51"/>
  <phoneticPr fontId="0" type="noConversion"/>
  <pageMargins left="0.27559055118110237" right="0.23622047244094491" top="0.70866141732283472" bottom="0.43307086614173229" header="0.51181102362204722" footer="0.23622047244094491"/>
  <pageSetup paperSize="9" scale="47" fitToHeight="6" orientation="landscape" r:id="rId1"/>
  <headerFooter alignWithMargins="0">
    <oddHeader>&amp;L&amp;8Relatie- en Mantelconversie</oddHeader>
    <oddFooter>&amp;L&amp;8&amp;F&amp;C&amp;8&amp;A&amp;R&amp;8&amp;P / &amp;N</oddFooter>
  </headerFooter>
  <colBreaks count="1" manualBreakCount="1">
    <brk id="1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A14" sqref="A14"/>
    </sheetView>
  </sheetViews>
  <sheetFormatPr defaultRowHeight="12.75" x14ac:dyDescent="0.2"/>
  <cols>
    <col min="1" max="1" width="19.5703125" customWidth="1"/>
    <col min="2" max="2" width="92.7109375" customWidth="1"/>
  </cols>
  <sheetData>
    <row r="1" spans="1:3" x14ac:dyDescent="0.2">
      <c r="A1" s="107" t="s">
        <v>124</v>
      </c>
    </row>
    <row r="2" spans="1:3" x14ac:dyDescent="0.2">
      <c r="A2" s="106" t="s">
        <v>224</v>
      </c>
    </row>
    <row r="4" spans="1:3" x14ac:dyDescent="0.2">
      <c r="A4" s="112" t="s">
        <v>229</v>
      </c>
      <c r="B4" s="112" t="s">
        <v>230</v>
      </c>
    </row>
    <row r="5" spans="1:3" x14ac:dyDescent="0.2">
      <c r="A5" s="106" t="s">
        <v>139</v>
      </c>
      <c r="B5" s="106" t="s">
        <v>228</v>
      </c>
    </row>
    <row r="6" spans="1:3" x14ac:dyDescent="0.2">
      <c r="A6" s="106" t="s">
        <v>140</v>
      </c>
      <c r="B6" s="106" t="s">
        <v>231</v>
      </c>
    </row>
    <row r="7" spans="1:3" x14ac:dyDescent="0.2">
      <c r="A7" s="106" t="s">
        <v>142</v>
      </c>
      <c r="B7" s="106" t="s">
        <v>232</v>
      </c>
    </row>
    <row r="8" spans="1:3" x14ac:dyDescent="0.2">
      <c r="A8" s="106" t="s">
        <v>115</v>
      </c>
      <c r="B8" s="106" t="s">
        <v>225</v>
      </c>
    </row>
    <row r="9" spans="1:3" x14ac:dyDescent="0.2">
      <c r="A9" s="106" t="s">
        <v>233</v>
      </c>
      <c r="B9" s="106" t="s">
        <v>226</v>
      </c>
    </row>
    <row r="10" spans="1:3" x14ac:dyDescent="0.2">
      <c r="A10" s="106" t="s">
        <v>114</v>
      </c>
      <c r="B10" s="106" t="s">
        <v>227</v>
      </c>
    </row>
    <row r="11" spans="1:3" x14ac:dyDescent="0.2">
      <c r="A11" s="106" t="s">
        <v>234</v>
      </c>
      <c r="B11" s="106" t="s">
        <v>235</v>
      </c>
      <c r="C11" s="93"/>
    </row>
    <row r="12" spans="1:3" x14ac:dyDescent="0.2">
      <c r="A12" s="106" t="s">
        <v>236</v>
      </c>
      <c r="B12" s="106" t="s">
        <v>239</v>
      </c>
    </row>
    <row r="13" spans="1:3" x14ac:dyDescent="0.2">
      <c r="A13" s="106" t="s">
        <v>237</v>
      </c>
      <c r="B13" s="106" t="s">
        <v>238</v>
      </c>
    </row>
  </sheetData>
  <phoneticPr fontId="14" type="noConversion"/>
  <pageMargins left="0.7" right="0.7" top="0.75" bottom="0.75" header="0.3" footer="0.3"/>
  <pageSetup paperSize="9" orientation="portrait" horizontalDpi="4294967293" vertic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188034A67E73469D5986E534711F5D" ma:contentTypeVersion="0" ma:contentTypeDescription="Een nieuw document maken." ma:contentTypeScope="" ma:versionID="008f7ab76037d54e859b0d2bdad4f17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17e5968c79d9fe2fc9f8835eee23f5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199C50-8246-49B5-B43F-EFF6C2C51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49253F-C5F4-4BAF-9A56-5A8632B907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F8CB6-DA08-4369-921E-A154278FDC02}">
  <ds:schemaRefs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5</vt:i4>
      </vt:variant>
      <vt:variant>
        <vt:lpstr>Benoemde bereiken</vt:lpstr>
      </vt:variant>
      <vt:variant>
        <vt:i4>3</vt:i4>
      </vt:variant>
    </vt:vector>
  </HeadingPairs>
  <TitlesOfParts>
    <vt:vector size="8" baseType="lpstr">
      <vt:lpstr>Migratie doelstellingen</vt:lpstr>
      <vt:lpstr>Migratie planning</vt:lpstr>
      <vt:lpstr>Migratie Draaiboek</vt:lpstr>
      <vt:lpstr>Test (niet gebruiken)</vt:lpstr>
      <vt:lpstr>Fallback</vt:lpstr>
      <vt:lpstr>'Migratie Draaiboek'!Afdrukbereik</vt:lpstr>
      <vt:lpstr>'Migratie Draaiboek'!Afdruktitels</vt:lpstr>
      <vt:lpstr>'Test (niet gebruiken)'!Afdruktitels</vt:lpstr>
    </vt:vector>
  </TitlesOfParts>
  <Manager>Jo Aendenroomer</Manager>
  <Company>Athlon Car Lease Nederland B.V.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Draaiboek Lodder Accountants</dc:title>
  <dc:creator>B.Weber@it-value.nl</dc:creator>
  <cp:lastModifiedBy>Hans Damen</cp:lastModifiedBy>
  <cp:lastPrinted>2011-07-15T08:13:55Z</cp:lastPrinted>
  <dcterms:created xsi:type="dcterms:W3CDTF">2003-07-18T10:42:34Z</dcterms:created>
  <dcterms:modified xsi:type="dcterms:W3CDTF">2012-12-19T12:46:25Z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0x0101002B188034A67E73469D5986E534711F5D</vt:lpwstr>
  </property>
</Properties>
</file>